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2'!$A$1:$O$47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2'!$2:$8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<sst xmlns="http://schemas.openxmlformats.org/spreadsheetml/2006/main" count="55" uniqueCount="48">
  <si>
    <t xml:space="preserve"> Realizari  2013</t>
  </si>
  <si>
    <t>Program 2009</t>
  </si>
  <si>
    <t>Realizari  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</si>
  <si>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</si>
  <si>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</si>
  <si>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</si>
  <si>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</si>
  <si>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</si>
  <si>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</si>
  <si>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</si>
  <si>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</si>
  <si>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</si>
  <si>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</si>
  <si>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</si>
  <si>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</si>
  <si>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</si>
  <si>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</si>
  <si>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</si>
  <si>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</si>
  <si>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</si>
  <si>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</si>
  <si>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</si>
  <si>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</si>
  <si>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</si>
  <si>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</si>
  <si>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</si>
  <si>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</si>
  <si>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</si>
  <si>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</si>
  <si>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</si>
  <si>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</si>
  <si>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</si>
  <si>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</si>
  <si>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</si>
  <si>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</si>
  <si>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</si>
  <si>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</si>
  <si>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</si>
  <si>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</si>
  <si>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</si>
  <si>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</si>
  <si>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</si>
  <si>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</si>
  <si>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</si>
  <si>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</si>
  <si>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</si>
  <si>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        EXECUŢIA BUGETULUI GENERAL CONSOLIDAT                                                                                                                              </t>
  </si>
  <si>
    <t>1 ianuarie - 28 februarie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</si>
</sst>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-* #,##0.00000\ _l_e_i_-;\-* #,##0.00000\ _l_e_i_-;_-* &quot;-&quot;??\ _l_e_i_-;_-@_-"/>
    <numFmt numFmtId="216" formatCode="_-* #,##0.00\ _D_M_-;\-* #,##0.00\ _D_M_-;_-* &quot;-&quot;??\ _D_M_-;_-@_-"/>
  </numFmts>
  <fonts count="8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1" xfId="0" applyNumberFormat="1" applyFont="1" applyFill="1" applyBorder="1" applyAlignment="1" quotePrefix="1">
      <alignment horizontal="center" vertical="center" wrapText="1"/>
    </xf>
    <xf numFmtId="165" fontId="73" fillId="30" borderId="22" xfId="0" applyNumberFormat="1" applyFont="1" applyFill="1" applyBorder="1" applyAlignment="1" applyProtection="1">
      <alignment horizontal="center"/>
      <protection locked="0"/>
    </xf>
    <xf numFmtId="0" fontId="24" fillId="0" borderId="22" xfId="210" applyFont="1" applyFill="1" applyBorder="1" applyAlignment="1">
      <alignment horizontal="center"/>
      <protection/>
    </xf>
    <xf numFmtId="165" fontId="24" fillId="30" borderId="22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2" fillId="30" borderId="23" xfId="0" applyNumberFormat="1" applyFont="1" applyFill="1" applyBorder="1" applyAlignment="1" applyProtection="1">
      <alignment horizontal="center" vertical="center"/>
      <protection locked="0"/>
    </xf>
    <xf numFmtId="49" fontId="72" fillId="0" borderId="23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4" borderId="0" xfId="0" applyNumberFormat="1" applyFont="1" applyFill="1" applyBorder="1" applyAlignment="1" applyProtection="1">
      <alignment horizontal="left" vertical="center"/>
      <protection locked="0"/>
    </xf>
    <xf numFmtId="165" fontId="72" fillId="4" borderId="0" xfId="210" applyNumberFormat="1" applyFont="1" applyFill="1" applyBorder="1" applyAlignment="1">
      <alignment horizontal="right"/>
      <protection/>
    </xf>
    <xf numFmtId="165" fontId="72" fillId="4" borderId="0" xfId="0" applyNumberFormat="1" applyFont="1" applyFill="1" applyBorder="1" applyAlignment="1" applyProtection="1">
      <alignment horizontal="right" vertical="center"/>
      <protection locked="0"/>
    </xf>
    <xf numFmtId="49" fontId="72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49" fontId="72" fillId="0" borderId="0" xfId="210" applyNumberFormat="1" applyFont="1" applyFill="1" applyBorder="1" applyAlignment="1">
      <alignment horizontal="center"/>
      <protection/>
    </xf>
    <xf numFmtId="165" fontId="72" fillId="8" borderId="0" xfId="0" applyNumberFormat="1" applyFont="1" applyFill="1" applyBorder="1" applyAlignment="1" applyProtection="1">
      <alignment horizontal="left" vertical="center"/>
      <protection locked="0"/>
    </xf>
    <xf numFmtId="165" fontId="72" fillId="8" borderId="0" xfId="0" applyNumberFormat="1" applyFont="1" applyFill="1" applyBorder="1" applyAlignment="1" applyProtection="1">
      <alignment vertical="center"/>
      <protection locked="0"/>
    </xf>
    <xf numFmtId="165" fontId="72" fillId="8" borderId="0" xfId="0" applyNumberFormat="1" applyFont="1" applyFill="1" applyBorder="1" applyAlignment="1" applyProtection="1">
      <alignment vertical="center"/>
      <protection/>
    </xf>
    <xf numFmtId="172" fontId="74" fillId="8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indent="1"/>
      <protection locked="0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left" indent="2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2" fillId="30" borderId="0" xfId="0" applyNumberFormat="1" applyFont="1" applyFill="1" applyBorder="1" applyAlignment="1">
      <alignment horizontal="left" vertical="center" indent="2"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vertical="center" indent="2"/>
      <protection/>
    </xf>
    <xf numFmtId="165" fontId="72" fillId="0" borderId="0" xfId="0" applyNumberFormat="1" applyFont="1" applyFill="1" applyBorder="1" applyAlignment="1" applyProtection="1">
      <alignment vertical="center" wrapText="1"/>
      <protection locked="0"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8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1"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2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2" fillId="30" borderId="0" xfId="0" applyNumberFormat="1" applyFont="1" applyFill="1" applyBorder="1" applyAlignment="1" applyProtection="1">
      <alignment horizontal="left" wrapText="1" indent="2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2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>
      <alignment horizontal="left" wrapText="1" indent="1"/>
    </xf>
    <xf numFmtId="165" fontId="72" fillId="30" borderId="0" xfId="0" applyNumberFormat="1" applyFont="1" applyFill="1" applyBorder="1" applyAlignment="1">
      <alignment wrapText="1"/>
    </xf>
    <xf numFmtId="165" fontId="72" fillId="8" borderId="24" xfId="0" applyNumberFormat="1" applyFont="1" applyFill="1" applyBorder="1" applyAlignment="1" applyProtection="1">
      <alignment horizontal="left" vertical="center"/>
      <protection/>
    </xf>
    <xf numFmtId="165" fontId="72" fillId="8" borderId="24" xfId="0" applyNumberFormat="1" applyFont="1" applyFill="1" applyBorder="1" applyAlignment="1" applyProtection="1">
      <alignment/>
      <protection/>
    </xf>
    <xf numFmtId="4" fontId="72" fillId="8" borderId="24" xfId="0" applyNumberFormat="1" applyFont="1" applyFill="1" applyBorder="1" applyAlignment="1" applyProtection="1">
      <alignment/>
      <protection/>
    </xf>
    <xf numFmtId="165" fontId="71" fillId="8" borderId="24" xfId="0" applyNumberFormat="1" applyFont="1" applyFill="1" applyBorder="1" applyAlignment="1" applyProtection="1">
      <alignment/>
      <protection/>
    </xf>
    <xf numFmtId="165" fontId="72" fillId="8" borderId="24" xfId="0" applyNumberFormat="1" applyFont="1" applyFill="1" applyBorder="1" applyAlignment="1">
      <alignment/>
    </xf>
    <xf numFmtId="4" fontId="72" fillId="8" borderId="24" xfId="0" applyNumberFormat="1" applyFont="1" applyFill="1" applyBorder="1" applyAlignment="1" applyProtection="1">
      <alignment/>
      <protection/>
    </xf>
    <xf numFmtId="165" fontId="72" fillId="8" borderId="24" xfId="0" applyNumberFormat="1" applyFont="1" applyFill="1" applyBorder="1" applyAlignment="1" applyProtection="1">
      <alignment/>
      <protection/>
    </xf>
    <xf numFmtId="172" fontId="74" fillId="8" borderId="24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3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0" fontId="72" fillId="30" borderId="21" xfId="210" applyFont="1" applyFill="1" applyBorder="1" applyAlignment="1" quotePrefix="1">
      <alignment horizontal="center" vertical="center" wrapText="1"/>
      <protection/>
    </xf>
    <xf numFmtId="165" fontId="72" fillId="3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30" borderId="22" xfId="210" applyFont="1" applyFill="1" applyBorder="1" applyAlignment="1">
      <alignment horizontal="right"/>
      <protection/>
    </xf>
    <xf numFmtId="0" fontId="24" fillId="30" borderId="22" xfId="210" applyFont="1" applyFill="1" applyBorder="1" applyAlignment="1">
      <alignment horizontal="center" wrapText="1"/>
      <protection/>
    </xf>
    <xf numFmtId="172" fontId="74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vertical="center" wrapText="1"/>
      <protection locked="0"/>
    </xf>
    <xf numFmtId="172" fontId="76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72" fontId="74" fillId="30" borderId="0" xfId="0" applyNumberFormat="1" applyFont="1" applyFill="1" applyBorder="1" applyAlignment="1" applyProtection="1">
      <alignment horizontal="right"/>
      <protection locked="0"/>
    </xf>
    <xf numFmtId="172" fontId="75" fillId="30" borderId="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3" fillId="8" borderId="0" xfId="0" applyFont="1" applyFill="1" applyBorder="1" applyAlignment="1" quotePrefix="1">
      <alignment horizontal="center" wrapText="1"/>
    </xf>
    <xf numFmtId="0" fontId="73" fillId="8" borderId="0" xfId="0" applyFont="1" applyFill="1" applyBorder="1" applyAlignment="1">
      <alignment horizontal="center" wrapText="1"/>
    </xf>
    <xf numFmtId="0" fontId="72" fillId="0" borderId="21" xfId="210" applyFont="1" applyFill="1" applyBorder="1" applyAlignment="1">
      <alignment horizontal="center" vertical="center" wrapText="1"/>
      <protection/>
    </xf>
    <xf numFmtId="0" fontId="72" fillId="0" borderId="21" xfId="210" applyFont="1" applyFill="1" applyBorder="1" applyAlignment="1" quotePrefix="1">
      <alignment horizontal="center" vertical="center" wrapText="1"/>
      <protection/>
    </xf>
    <xf numFmtId="0" fontId="72" fillId="30" borderId="21" xfId="210" applyFont="1" applyFill="1" applyBorder="1" applyAlignment="1" quotePrefix="1">
      <alignment horizontal="center" vertical="center" wrapText="1"/>
      <protection/>
    </xf>
    <xf numFmtId="0" fontId="0" fillId="30" borderId="21" xfId="0" applyFont="1" applyFill="1" applyBorder="1" applyAlignment="1">
      <alignment/>
    </xf>
    <xf numFmtId="165" fontId="72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2" fillId="30" borderId="21" xfId="0" applyNumberFormat="1" applyFont="1" applyFill="1" applyBorder="1" applyAlignment="1">
      <alignment horizontal="center" vertical="center" wrapText="1"/>
    </xf>
    <xf numFmtId="165" fontId="72" fillId="30" borderId="21" xfId="0" applyNumberFormat="1" applyFont="1" applyFill="1" applyBorder="1" applyAlignment="1" quotePrefix="1">
      <alignment horizontal="center" vertical="center" wrapText="1"/>
    </xf>
    <xf numFmtId="165" fontId="73" fillId="30" borderId="0" xfId="0" applyNumberFormat="1" applyFont="1" applyFill="1" applyBorder="1" applyAlignment="1" applyProtection="1">
      <alignment horizontal="center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5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iscul%20C\Desktop\retea%20on%2010.236.1.89\Executii\executii%202014\02%20februarie\bgc%20februarie%202014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bgc desfasurat"/>
      <sheetName val="feb 2014 "/>
      <sheetName val="UAT feb 2014"/>
      <sheetName val="feb 2014  iN luna"/>
      <sheetName val="Sinteza - program trim I"/>
      <sheetName val="Sinteza - Anexa executie progam"/>
      <sheetName val="progr.%.exec"/>
      <sheetName val="2013 - 2014"/>
      <sheetName val="UAT feb 2014 in luna"/>
      <sheetName val="BGC"/>
      <sheetName val="ian  2014 valori"/>
      <sheetName val="UAT ian 2014 valori"/>
      <sheetName val=" consolidari dec"/>
      <sheetName val="prog 2014"/>
      <sheetName val="UAT 2013 feb"/>
      <sheetName val="nivele AN  leg cu date in zi "/>
      <sheetName val="nivele noiembrie"/>
      <sheetName val="estimare an guv"/>
      <sheetName val="prog - nivele AN leg (2)"/>
      <sheetName val="An 2 prog exec"/>
      <sheetName val="Prog rect trim"/>
      <sheetName val="progr trimestre"/>
      <sheetName val="octombrie  2013 Engl"/>
      <sheetName val="prog -trim I nivele (2)"/>
      <sheetName val="prog UAT 26.03.2013  "/>
      <sheetName val="martie2013 "/>
      <sheetName val="comp anaf estim "/>
      <sheetName val="  feb  2013 "/>
      <sheetName val="ian 2013"/>
      <sheetName val="cnadr"/>
      <sheetName val="SPECIAL_AND (in luna sep)"/>
      <sheetName val="SPECIAL_AND"/>
      <sheetName val="CNADN_ex"/>
      <sheetName val="dob_trez"/>
      <sheetName val="pres (DS)"/>
      <sheetName val="autofin)"/>
      <sheetName val="comparatii plan cu executia "/>
      <sheetName val="prog - nivele 10"/>
    </sheetNames>
    <sheetDataSet>
      <sheetData sheetId="10">
        <row r="1">
          <cell r="W1">
            <v>658615</v>
          </cell>
        </row>
      </sheetData>
      <sheetData sheetId="14">
        <row r="20">
          <cell r="S20">
            <v>217552.30699999997</v>
          </cell>
        </row>
        <row r="22">
          <cell r="S22">
            <v>201449.811</v>
          </cell>
        </row>
        <row r="24">
          <cell r="S24">
            <v>126167.521</v>
          </cell>
        </row>
        <row r="26">
          <cell r="S26">
            <v>36724.972</v>
          </cell>
        </row>
        <row r="28">
          <cell r="S28">
            <v>11378</v>
          </cell>
        </row>
        <row r="30">
          <cell r="S30">
            <v>24000.932</v>
          </cell>
        </row>
        <row r="33">
          <cell r="S33">
            <v>1346.0400000000002</v>
          </cell>
        </row>
        <row r="35">
          <cell r="S35">
            <v>5040.700000000001</v>
          </cell>
        </row>
        <row r="37">
          <cell r="S37">
            <v>83367.91800000002</v>
          </cell>
        </row>
        <row r="40">
          <cell r="S40">
            <v>54621.600000000006</v>
          </cell>
        </row>
        <row r="42">
          <cell r="S42">
            <v>24102.100000000002</v>
          </cell>
        </row>
        <row r="44">
          <cell r="S44">
            <v>1807</v>
          </cell>
        </row>
        <row r="48">
          <cell r="S48">
            <v>2837.2180000000003</v>
          </cell>
        </row>
        <row r="51">
          <cell r="S51">
            <v>623</v>
          </cell>
        </row>
        <row r="53">
          <cell r="S53">
            <v>410.93100000000004</v>
          </cell>
        </row>
        <row r="55">
          <cell r="S55">
            <v>57778.962</v>
          </cell>
        </row>
        <row r="57">
          <cell r="S57">
            <v>17503.328</v>
          </cell>
        </row>
        <row r="61">
          <cell r="S61">
            <v>621</v>
          </cell>
        </row>
        <row r="63">
          <cell r="S63">
            <v>24.595000000000027</v>
          </cell>
        </row>
        <row r="64">
          <cell r="S64">
            <v>15456.900999999998</v>
          </cell>
        </row>
        <row r="69">
          <cell r="S69">
            <v>232041.79600000006</v>
          </cell>
        </row>
        <row r="70">
          <cell r="S70">
            <v>232041.79600000006</v>
          </cell>
        </row>
        <row r="72">
          <cell r="S72">
            <v>213879.697</v>
          </cell>
        </row>
        <row r="74">
          <cell r="S74">
            <v>47850.628000000004</v>
          </cell>
        </row>
        <row r="76">
          <cell r="S76">
            <v>39415.873999999996</v>
          </cell>
        </row>
        <row r="78">
          <cell r="S78">
            <v>11123.019999999999</v>
          </cell>
        </row>
        <row r="80">
          <cell r="S80">
            <v>5732.768</v>
          </cell>
        </row>
        <row r="82">
          <cell r="S82">
            <v>108534.59900000002</v>
          </cell>
        </row>
        <row r="84">
          <cell r="S84">
            <v>1525.8239999999969</v>
          </cell>
        </row>
        <row r="86">
          <cell r="S86">
            <v>11828.079</v>
          </cell>
        </row>
        <row r="87">
          <cell r="S87">
            <v>20525.497</v>
          </cell>
        </row>
        <row r="88">
          <cell r="S88">
            <v>71495.24900000001</v>
          </cell>
        </row>
        <row r="90">
          <cell r="S90">
            <v>3159.9499999999994</v>
          </cell>
        </row>
        <row r="94">
          <cell r="S94">
            <v>1100.1979999999999</v>
          </cell>
        </row>
        <row r="96">
          <cell r="S96">
            <v>18162.099</v>
          </cell>
        </row>
        <row r="105">
          <cell r="R105">
            <v>0</v>
          </cell>
        </row>
        <row r="106">
          <cell r="S106">
            <v>-14489.489000000089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72"/>
  <sheetViews>
    <sheetView showZeros="0" tabSelected="1" view="pageBreakPreview" zoomScale="75" zoomScaleNormal="75" zoomScaleSheetLayoutView="75" zoomScalePageLayoutView="0" workbookViewId="0" topLeftCell="A1">
      <selection activeCell="Q11" sqref="Q11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3" customWidth="1"/>
    <col min="11" max="11" width="8.8515625" style="3" customWidth="1"/>
    <col min="12" max="12" width="8.28125" style="3" customWidth="1"/>
    <col min="13" max="13" width="2.28125" style="3" customWidth="1"/>
    <col min="14" max="14" width="14.140625" style="3" customWidth="1"/>
    <col min="15" max="15" width="11.57421875" style="4" customWidth="1"/>
    <col min="16" max="16" width="14.140625" style="4" customWidth="1"/>
    <col min="17" max="17" width="8.8515625" style="4" customWidth="1"/>
    <col min="18" max="18" width="11.140625" style="4" customWidth="1"/>
    <col min="19" max="16384" width="8.8515625" style="4" customWidth="1"/>
  </cols>
  <sheetData>
    <row r="1" spans="1:15" ht="16.5" customHeight="1">
      <c r="A1" s="95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8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31.5" customHeight="1" thickBot="1">
      <c r="A3" s="104" t="s">
        <v>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47.25" customHeight="1">
      <c r="A4" s="5"/>
      <c r="B4" s="99" t="s">
        <v>0</v>
      </c>
      <c r="C4" s="100"/>
      <c r="D4" s="100"/>
      <c r="E4" s="82"/>
      <c r="F4" s="101" t="s">
        <v>1</v>
      </c>
      <c r="G4" s="101"/>
      <c r="H4" s="101"/>
      <c r="I4" s="83"/>
      <c r="J4" s="102" t="s">
        <v>2</v>
      </c>
      <c r="K4" s="103"/>
      <c r="L4" s="103"/>
      <c r="M4" s="6"/>
      <c r="N4" s="97" t="s">
        <v>3</v>
      </c>
      <c r="O4" s="98"/>
    </row>
    <row r="5" spans="1:15" s="11" customFormat="1" ht="33" customHeight="1">
      <c r="A5" s="7"/>
      <c r="B5" s="8" t="s">
        <v>4</v>
      </c>
      <c r="C5" s="9" t="s">
        <v>5</v>
      </c>
      <c r="D5" s="9" t="s">
        <v>6</v>
      </c>
      <c r="E5" s="10"/>
      <c r="F5" s="8" t="s">
        <v>4</v>
      </c>
      <c r="G5" s="9" t="s">
        <v>5</v>
      </c>
      <c r="H5" s="9" t="s">
        <v>6</v>
      </c>
      <c r="I5" s="10"/>
      <c r="J5" s="8" t="s">
        <v>4</v>
      </c>
      <c r="K5" s="9" t="s">
        <v>5</v>
      </c>
      <c r="L5" s="9" t="s">
        <v>6</v>
      </c>
      <c r="M5" s="10"/>
      <c r="N5" s="84" t="s">
        <v>4</v>
      </c>
      <c r="O5" s="85" t="s">
        <v>7</v>
      </c>
    </row>
    <row r="6" spans="1:15" s="16" customFormat="1" ht="9.75" customHeight="1">
      <c r="A6" s="12"/>
      <c r="B6" s="12"/>
      <c r="C6" s="12"/>
      <c r="D6" s="12"/>
      <c r="E6" s="12"/>
      <c r="F6" s="13"/>
      <c r="G6" s="12"/>
      <c r="H6" s="12"/>
      <c r="I6" s="12"/>
      <c r="J6" s="14"/>
      <c r="K6" s="14"/>
      <c r="L6" s="14"/>
      <c r="M6" s="14"/>
      <c r="N6" s="14"/>
      <c r="O6" s="15"/>
    </row>
    <row r="7" spans="1:15" s="16" customFormat="1" ht="18" customHeight="1">
      <c r="A7" s="17" t="s">
        <v>8</v>
      </c>
      <c r="B7" s="18">
        <v>625617</v>
      </c>
      <c r="C7" s="19"/>
      <c r="D7" s="19"/>
      <c r="E7" s="19"/>
      <c r="F7" s="18">
        <v>497325</v>
      </c>
      <c r="G7" s="19"/>
      <c r="H7" s="19"/>
      <c r="I7" s="19"/>
      <c r="J7" s="19">
        <f>'[4]BGC'!W1</f>
        <v>658615</v>
      </c>
      <c r="K7" s="19"/>
      <c r="L7" s="19"/>
      <c r="M7" s="19"/>
      <c r="N7" s="19"/>
      <c r="O7" s="20"/>
    </row>
    <row r="8" spans="6:15" s="16" customFormat="1" ht="8.25" customHeight="1">
      <c r="F8" s="21"/>
      <c r="J8" s="22"/>
      <c r="K8" s="22"/>
      <c r="L8" s="22"/>
      <c r="M8" s="22"/>
      <c r="N8" s="22"/>
      <c r="O8" s="23"/>
    </row>
    <row r="9" spans="1:15" s="22" customFormat="1" ht="35.25" customHeight="1">
      <c r="A9" s="24" t="s">
        <v>9</v>
      </c>
      <c r="B9" s="25">
        <f>B10+B26+B27+B29++B30+B28</f>
        <v>29285.835320200003</v>
      </c>
      <c r="C9" s="26">
        <f aca="true" t="shared" si="0" ref="C9:C29">B9/$B$7*100</f>
        <v>4.681112457014436</v>
      </c>
      <c r="D9" s="26">
        <f aca="true" t="shared" si="1" ref="D9:D29">B9/B$9*100</f>
        <v>100</v>
      </c>
      <c r="E9" s="26"/>
      <c r="F9" s="25">
        <f>'[4]prog 2014'!S20</f>
        <v>217552.30699999997</v>
      </c>
      <c r="G9" s="26">
        <f aca="true" t="shared" si="2" ref="G9:G29">F9/$J$7*100</f>
        <v>33.03178746308541</v>
      </c>
      <c r="H9" s="26">
        <f aca="true" t="shared" si="3" ref="H9:H29">F9/F$9*100</f>
        <v>100</v>
      </c>
      <c r="I9" s="26"/>
      <c r="J9" s="25">
        <f>J10+J26+J27+J29+J30+J28</f>
        <v>30497.86590466666</v>
      </c>
      <c r="K9" s="26">
        <f aca="true" t="shared" si="4" ref="K9:K29">J9/$J$7*100</f>
        <v>4.630606030027659</v>
      </c>
      <c r="L9" s="26">
        <f aca="true" t="shared" si="5" ref="L9:L29">J9/J$9*100</f>
        <v>100</v>
      </c>
      <c r="M9" s="26"/>
      <c r="N9" s="26">
        <f aca="true" t="shared" si="6" ref="N9:N29">J9-B9</f>
        <v>1212.0305844666582</v>
      </c>
      <c r="O9" s="27">
        <f aca="true" t="shared" si="7" ref="O9:O25">J9/B9-1</f>
        <v>0.04138623915673856</v>
      </c>
    </row>
    <row r="10" spans="1:15" s="31" customFormat="1" ht="24.75" customHeight="1">
      <c r="A10" s="28" t="s">
        <v>10</v>
      </c>
      <c r="B10" s="29">
        <f>B11+B24+B25</f>
        <v>28760.0634872</v>
      </c>
      <c r="C10" s="30">
        <f t="shared" si="0"/>
        <v>4.597071928544142</v>
      </c>
      <c r="D10" s="30">
        <f t="shared" si="1"/>
        <v>98.20468896566747</v>
      </c>
      <c r="E10" s="30"/>
      <c r="F10" s="29">
        <f>'[4]prog 2014'!S22</f>
        <v>201449.811</v>
      </c>
      <c r="G10" s="30">
        <f t="shared" si="2"/>
        <v>30.586884750575067</v>
      </c>
      <c r="H10" s="30">
        <f t="shared" si="3"/>
        <v>92.5983336044329</v>
      </c>
      <c r="I10" s="30"/>
      <c r="J10" s="29">
        <f>J11+J24+J25</f>
        <v>29746.343805999997</v>
      </c>
      <c r="K10" s="30">
        <f t="shared" si="4"/>
        <v>4.516499594755661</v>
      </c>
      <c r="L10" s="30">
        <f t="shared" si="5"/>
        <v>97.5358206996652</v>
      </c>
      <c r="M10" s="30"/>
      <c r="N10" s="30">
        <f t="shared" si="6"/>
        <v>986.2803187999962</v>
      </c>
      <c r="O10" s="86">
        <f t="shared" si="7"/>
        <v>0.03429339852601343</v>
      </c>
    </row>
    <row r="11" spans="1:15" s="31" customFormat="1" ht="25.5" customHeight="1">
      <c r="A11" s="32" t="s">
        <v>11</v>
      </c>
      <c r="B11" s="29">
        <f>B12+B16+B17+B22+B23</f>
        <v>17228.5594152</v>
      </c>
      <c r="C11" s="30">
        <f t="shared" si="0"/>
        <v>2.753850904818763</v>
      </c>
      <c r="D11" s="30">
        <f t="shared" si="1"/>
        <v>58.8289841379957</v>
      </c>
      <c r="E11" s="30"/>
      <c r="F11" s="29">
        <f>'[4]prog 2014'!S24</f>
        <v>126167.521</v>
      </c>
      <c r="G11" s="30">
        <f t="shared" si="2"/>
        <v>19.15649066601884</v>
      </c>
      <c r="H11" s="30">
        <f t="shared" si="3"/>
        <v>57.99410851570514</v>
      </c>
      <c r="I11" s="30"/>
      <c r="J11" s="29">
        <f>J12+J16+J17+J22+J23</f>
        <v>18161.649479999996</v>
      </c>
      <c r="K11" s="30">
        <f t="shared" si="4"/>
        <v>2.757551753300486</v>
      </c>
      <c r="L11" s="30">
        <f t="shared" si="5"/>
        <v>59.550558510459496</v>
      </c>
      <c r="M11" s="30"/>
      <c r="N11" s="30">
        <f t="shared" si="6"/>
        <v>933.0900647999952</v>
      </c>
      <c r="O11" s="86">
        <f t="shared" si="7"/>
        <v>0.05415949426257716</v>
      </c>
    </row>
    <row r="12" spans="1:15" s="31" customFormat="1" ht="40.5" customHeight="1">
      <c r="A12" s="33" t="s">
        <v>12</v>
      </c>
      <c r="B12" s="29">
        <f>B13+B14+B15</f>
        <v>4503.396152</v>
      </c>
      <c r="C12" s="30">
        <f t="shared" si="0"/>
        <v>0.7198327654139833</v>
      </c>
      <c r="D12" s="30">
        <f t="shared" si="1"/>
        <v>15.377386722152902</v>
      </c>
      <c r="E12" s="30"/>
      <c r="F12" s="34">
        <f>'[4]prog 2014'!S26</f>
        <v>36724.972</v>
      </c>
      <c r="G12" s="30">
        <f t="shared" si="2"/>
        <v>5.576091039529922</v>
      </c>
      <c r="H12" s="30">
        <f t="shared" si="3"/>
        <v>16.88098485666714</v>
      </c>
      <c r="I12" s="30"/>
      <c r="J12" s="29">
        <f>J13+J14+J15</f>
        <v>4511.242851999999</v>
      </c>
      <c r="K12" s="30">
        <f t="shared" si="4"/>
        <v>0.6849590203685004</v>
      </c>
      <c r="L12" s="30">
        <f t="shared" si="5"/>
        <v>14.791995171405443</v>
      </c>
      <c r="M12" s="30"/>
      <c r="N12" s="30">
        <f t="shared" si="6"/>
        <v>7.846699999999146</v>
      </c>
      <c r="O12" s="86">
        <f t="shared" si="7"/>
        <v>0.0017423961239817487</v>
      </c>
    </row>
    <row r="13" spans="1:15" ht="25.5" customHeight="1">
      <c r="A13" s="35" t="s">
        <v>13</v>
      </c>
      <c r="B13" s="36">
        <v>365.570611</v>
      </c>
      <c r="C13" s="36">
        <f t="shared" si="0"/>
        <v>0.05843361209813672</v>
      </c>
      <c r="D13" s="36">
        <f t="shared" si="1"/>
        <v>1.2482847322024189</v>
      </c>
      <c r="E13" s="36"/>
      <c r="F13" s="21">
        <f>'[4]prog 2014'!S28</f>
        <v>11378</v>
      </c>
      <c r="G13" s="36">
        <f t="shared" si="2"/>
        <v>1.727564662207815</v>
      </c>
      <c r="H13" s="36">
        <f t="shared" si="3"/>
        <v>5.2300065933109146</v>
      </c>
      <c r="I13" s="36"/>
      <c r="J13" s="36">
        <v>495.10609700000003</v>
      </c>
      <c r="K13" s="36">
        <f t="shared" si="4"/>
        <v>0.07517382643881479</v>
      </c>
      <c r="L13" s="36">
        <f t="shared" si="5"/>
        <v>1.623412269395023</v>
      </c>
      <c r="M13" s="36"/>
      <c r="N13" s="36">
        <f t="shared" si="6"/>
        <v>129.53548600000005</v>
      </c>
      <c r="O13" s="87">
        <f t="shared" si="7"/>
        <v>0.3543377998730868</v>
      </c>
    </row>
    <row r="14" spans="1:15" ht="18" customHeight="1">
      <c r="A14" s="35" t="s">
        <v>14</v>
      </c>
      <c r="B14" s="36">
        <v>3951.343403</v>
      </c>
      <c r="C14" s="36">
        <f t="shared" si="0"/>
        <v>0.6315914374129858</v>
      </c>
      <c r="D14" s="36">
        <f t="shared" si="1"/>
        <v>13.492336345532024</v>
      </c>
      <c r="E14" s="36"/>
      <c r="F14" s="21">
        <f>'[4]prog 2014'!S30</f>
        <v>24000.932</v>
      </c>
      <c r="G14" s="36">
        <f t="shared" si="2"/>
        <v>3.6441520463396673</v>
      </c>
      <c r="H14" s="36">
        <f t="shared" si="3"/>
        <v>11.03225809506125</v>
      </c>
      <c r="I14" s="36"/>
      <c r="J14" s="36">
        <v>3717.069028</v>
      </c>
      <c r="K14" s="36">
        <f t="shared" si="4"/>
        <v>0.5643766127403719</v>
      </c>
      <c r="L14" s="36">
        <f t="shared" si="5"/>
        <v>12.187964363208865</v>
      </c>
      <c r="M14" s="36"/>
      <c r="N14" s="36">
        <f t="shared" si="6"/>
        <v>-234.27437499999996</v>
      </c>
      <c r="O14" s="87">
        <f t="shared" si="7"/>
        <v>-0.059289803772086924</v>
      </c>
    </row>
    <row r="15" spans="1:15" ht="30" customHeight="1">
      <c r="A15" s="37" t="s">
        <v>15</v>
      </c>
      <c r="B15" s="36">
        <v>186.48213800000002</v>
      </c>
      <c r="C15" s="36">
        <f t="shared" si="0"/>
        <v>0.0298077159028607</v>
      </c>
      <c r="D15" s="36">
        <f t="shared" si="1"/>
        <v>0.6367656444184583</v>
      </c>
      <c r="E15" s="36"/>
      <c r="F15" s="38">
        <f>'[4]prog 2014'!S33</f>
        <v>1346.0400000000002</v>
      </c>
      <c r="G15" s="36">
        <f t="shared" si="2"/>
        <v>0.20437433098244046</v>
      </c>
      <c r="H15" s="36">
        <f t="shared" si="3"/>
        <v>0.6187201682949749</v>
      </c>
      <c r="I15" s="36"/>
      <c r="J15" s="36">
        <v>299.067727</v>
      </c>
      <c r="K15" s="36">
        <f t="shared" si="4"/>
        <v>0.045408581189313936</v>
      </c>
      <c r="L15" s="36">
        <f t="shared" si="5"/>
        <v>0.9806185388015554</v>
      </c>
      <c r="M15" s="36"/>
      <c r="N15" s="36">
        <f t="shared" si="6"/>
        <v>112.58558899999997</v>
      </c>
      <c r="O15" s="87">
        <f t="shared" si="7"/>
        <v>0.6037339029221123</v>
      </c>
    </row>
    <row r="16" spans="1:15" ht="24" customHeight="1">
      <c r="A16" s="33" t="s">
        <v>16</v>
      </c>
      <c r="B16" s="30">
        <v>638.758891</v>
      </c>
      <c r="C16" s="30">
        <f t="shared" si="0"/>
        <v>0.10210062881922966</v>
      </c>
      <c r="D16" s="30">
        <f t="shared" si="1"/>
        <v>2.1811189061744596</v>
      </c>
      <c r="E16" s="30"/>
      <c r="F16" s="34">
        <f>'[4]prog 2014'!S35</f>
        <v>5040.700000000001</v>
      </c>
      <c r="G16" s="36">
        <f t="shared" si="2"/>
        <v>0.7653484964660691</v>
      </c>
      <c r="H16" s="30">
        <f t="shared" si="3"/>
        <v>2.3170059970910817</v>
      </c>
      <c r="I16" s="30"/>
      <c r="J16" s="30">
        <v>733.478087</v>
      </c>
      <c r="K16" s="30">
        <f t="shared" si="4"/>
        <v>0.1113667449116707</v>
      </c>
      <c r="L16" s="30">
        <f t="shared" si="5"/>
        <v>2.4050144665622852</v>
      </c>
      <c r="M16" s="30"/>
      <c r="N16" s="30">
        <f t="shared" si="6"/>
        <v>94.71919600000001</v>
      </c>
      <c r="O16" s="86">
        <f t="shared" si="7"/>
        <v>0.14828630541911325</v>
      </c>
    </row>
    <row r="17" spans="1:15" ht="23.25" customHeight="1">
      <c r="A17" s="39" t="s">
        <v>17</v>
      </c>
      <c r="B17" s="29">
        <f>B18+B19+B20+B21</f>
        <v>11913.243934200002</v>
      </c>
      <c r="C17" s="36">
        <f t="shared" si="0"/>
        <v>1.904239164568738</v>
      </c>
      <c r="D17" s="30">
        <f t="shared" si="1"/>
        <v>40.679201408958285</v>
      </c>
      <c r="E17" s="30"/>
      <c r="F17" s="40">
        <f>'[4]prog 2014'!S37</f>
        <v>83367.91800000002</v>
      </c>
      <c r="G17" s="36">
        <f t="shared" si="2"/>
        <v>12.658065485906034</v>
      </c>
      <c r="H17" s="30">
        <f t="shared" si="3"/>
        <v>38.32086138254559</v>
      </c>
      <c r="I17" s="30"/>
      <c r="J17" s="29">
        <f>J18+J19+J20+J21</f>
        <v>12729.575495</v>
      </c>
      <c r="K17" s="30">
        <f t="shared" si="4"/>
        <v>1.932779468278129</v>
      </c>
      <c r="L17" s="30">
        <f t="shared" si="5"/>
        <v>41.73923360667728</v>
      </c>
      <c r="M17" s="30"/>
      <c r="N17" s="30">
        <f t="shared" si="6"/>
        <v>816.3315607999975</v>
      </c>
      <c r="O17" s="86">
        <f t="shared" si="7"/>
        <v>0.0685230291017973</v>
      </c>
    </row>
    <row r="18" spans="1:15" ht="20.25" customHeight="1">
      <c r="A18" s="35" t="s">
        <v>18</v>
      </c>
      <c r="B18" s="21">
        <v>8093.032790000001</v>
      </c>
      <c r="C18" s="36">
        <f t="shared" si="0"/>
        <v>1.2936081963885255</v>
      </c>
      <c r="D18" s="36">
        <f t="shared" si="1"/>
        <v>27.634631901442823</v>
      </c>
      <c r="E18" s="36"/>
      <c r="F18" s="21">
        <f>'[4]prog 2014'!S40</f>
        <v>54621.600000000006</v>
      </c>
      <c r="G18" s="36">
        <f t="shared" si="2"/>
        <v>8.293403581758692</v>
      </c>
      <c r="H18" s="36">
        <f t="shared" si="3"/>
        <v>25.107341196800093</v>
      </c>
      <c r="I18" s="36"/>
      <c r="J18" s="36">
        <v>8389.712</v>
      </c>
      <c r="K18" s="36">
        <f t="shared" si="4"/>
        <v>1.2738416221920241</v>
      </c>
      <c r="L18" s="36">
        <f t="shared" si="5"/>
        <v>27.50917728547111</v>
      </c>
      <c r="M18" s="36"/>
      <c r="N18" s="36">
        <f t="shared" si="6"/>
        <v>296.6792099999984</v>
      </c>
      <c r="O18" s="87">
        <f t="shared" si="7"/>
        <v>0.03665859483067768</v>
      </c>
    </row>
    <row r="19" spans="1:15" ht="18" customHeight="1">
      <c r="A19" s="35" t="s">
        <v>19</v>
      </c>
      <c r="B19" s="21">
        <v>3278.862607</v>
      </c>
      <c r="C19" s="36">
        <f t="shared" si="0"/>
        <v>0.5241006249830167</v>
      </c>
      <c r="D19" s="36">
        <f t="shared" si="1"/>
        <v>11.196069946956213</v>
      </c>
      <c r="E19" s="36"/>
      <c r="F19" s="21">
        <f>'[4]prog 2014'!S42</f>
        <v>24102.100000000002</v>
      </c>
      <c r="G19" s="36">
        <f t="shared" si="2"/>
        <v>3.6595127654244135</v>
      </c>
      <c r="H19" s="36">
        <f t="shared" si="3"/>
        <v>11.078760934491035</v>
      </c>
      <c r="I19" s="36"/>
      <c r="J19" s="36">
        <v>3450.289107</v>
      </c>
      <c r="K19" s="36">
        <f t="shared" si="4"/>
        <v>0.5238704109381049</v>
      </c>
      <c r="L19" s="36">
        <f t="shared" si="5"/>
        <v>11.31321489111817</v>
      </c>
      <c r="M19" s="36"/>
      <c r="N19" s="36">
        <f t="shared" si="6"/>
        <v>171.42650000000003</v>
      </c>
      <c r="O19" s="87">
        <f t="shared" si="7"/>
        <v>0.05228230656387489</v>
      </c>
    </row>
    <row r="20" spans="1:15" s="43" customFormat="1" ht="23.25" customHeight="1">
      <c r="A20" s="41" t="s">
        <v>20</v>
      </c>
      <c r="B20" s="21">
        <v>239.9666582</v>
      </c>
      <c r="C20" s="36">
        <f t="shared" si="0"/>
        <v>0.03835679947955378</v>
      </c>
      <c r="D20" s="36">
        <f t="shared" si="1"/>
        <v>0.8193949586081372</v>
      </c>
      <c r="E20" s="36"/>
      <c r="F20" s="42">
        <f>'[4]prog 2014'!S44</f>
        <v>1807</v>
      </c>
      <c r="G20" s="36">
        <f t="shared" si="2"/>
        <v>0.27436362670148723</v>
      </c>
      <c r="H20" s="36">
        <f t="shared" si="3"/>
        <v>0.8306048439192144</v>
      </c>
      <c r="I20" s="36"/>
      <c r="J20" s="36">
        <v>541.074701</v>
      </c>
      <c r="K20" s="36">
        <f t="shared" si="4"/>
        <v>0.08215341299545258</v>
      </c>
      <c r="L20" s="36">
        <f t="shared" si="5"/>
        <v>1.7741395502601607</v>
      </c>
      <c r="M20" s="36"/>
      <c r="N20" s="36">
        <f t="shared" si="6"/>
        <v>301.1080428</v>
      </c>
      <c r="O20" s="87">
        <f t="shared" si="7"/>
        <v>1.2547911658170516</v>
      </c>
    </row>
    <row r="21" spans="1:15" ht="42.75" customHeight="1">
      <c r="A21" s="41" t="s">
        <v>21</v>
      </c>
      <c r="B21" s="21">
        <v>301.381879</v>
      </c>
      <c r="C21" s="36">
        <f t="shared" si="0"/>
        <v>0.048173543717641945</v>
      </c>
      <c r="D21" s="36">
        <f t="shared" si="1"/>
        <v>1.0291046019511039</v>
      </c>
      <c r="E21" s="36"/>
      <c r="F21" s="42">
        <f>'[4]prog 2014'!S48</f>
        <v>2837.2180000000003</v>
      </c>
      <c r="G21" s="36">
        <f t="shared" si="2"/>
        <v>0.430785512021439</v>
      </c>
      <c r="H21" s="36">
        <f t="shared" si="3"/>
        <v>1.304154407335244</v>
      </c>
      <c r="I21" s="36"/>
      <c r="J21" s="36">
        <v>348.499687</v>
      </c>
      <c r="K21" s="36">
        <f t="shared" si="4"/>
        <v>0.052914022152547396</v>
      </c>
      <c r="L21" s="36">
        <f t="shared" si="5"/>
        <v>1.1427018798278405</v>
      </c>
      <c r="M21" s="36"/>
      <c r="N21" s="36">
        <f t="shared" si="6"/>
        <v>47.11780799999997</v>
      </c>
      <c r="O21" s="87">
        <f t="shared" si="7"/>
        <v>0.1563392203815943</v>
      </c>
    </row>
    <row r="22" spans="1:15" s="31" customFormat="1" ht="35.25" customHeight="1">
      <c r="A22" s="39" t="s">
        <v>22</v>
      </c>
      <c r="B22" s="44">
        <v>90.399664</v>
      </c>
      <c r="C22" s="30">
        <f t="shared" si="0"/>
        <v>0.014449681514408976</v>
      </c>
      <c r="D22" s="30">
        <f t="shared" si="1"/>
        <v>0.30868050377120887</v>
      </c>
      <c r="E22" s="30"/>
      <c r="F22" s="40">
        <f>'[4]prog 2014'!S51</f>
        <v>623</v>
      </c>
      <c r="G22" s="30">
        <f t="shared" si="2"/>
        <v>0.0945924401964729</v>
      </c>
      <c r="H22" s="30">
        <f t="shared" si="3"/>
        <v>0.2863679124303656</v>
      </c>
      <c r="I22" s="30"/>
      <c r="J22" s="30">
        <v>106.417531</v>
      </c>
      <c r="K22" s="30">
        <f t="shared" si="4"/>
        <v>0.016157775179733228</v>
      </c>
      <c r="L22" s="30">
        <f t="shared" si="5"/>
        <v>0.3489343527597989</v>
      </c>
      <c r="M22" s="30"/>
      <c r="N22" s="30">
        <f t="shared" si="6"/>
        <v>16.017866999999995</v>
      </c>
      <c r="O22" s="86">
        <f t="shared" si="7"/>
        <v>0.17718945282805465</v>
      </c>
    </row>
    <row r="23" spans="1:15" s="31" customFormat="1" ht="17.25" customHeight="1">
      <c r="A23" s="45" t="s">
        <v>23</v>
      </c>
      <c r="B23" s="44">
        <v>82.760774</v>
      </c>
      <c r="C23" s="30">
        <f t="shared" si="0"/>
        <v>0.013228664502403228</v>
      </c>
      <c r="D23" s="30">
        <f t="shared" si="1"/>
        <v>0.2825965969388467</v>
      </c>
      <c r="E23" s="30"/>
      <c r="F23" s="30">
        <f>'[4]prog 2014'!S53</f>
        <v>410.93100000000004</v>
      </c>
      <c r="G23" s="30">
        <f t="shared" si="2"/>
        <v>0.06239320392034801</v>
      </c>
      <c r="H23" s="30">
        <f t="shared" si="3"/>
        <v>0.18888836697098327</v>
      </c>
      <c r="I23" s="30"/>
      <c r="J23" s="30">
        <v>80.935515</v>
      </c>
      <c r="K23" s="30">
        <f t="shared" si="4"/>
        <v>0.012288744562453028</v>
      </c>
      <c r="L23" s="30">
        <f t="shared" si="5"/>
        <v>0.265380913054692</v>
      </c>
      <c r="M23" s="30"/>
      <c r="N23" s="30">
        <f t="shared" si="6"/>
        <v>-1.8252590000000026</v>
      </c>
      <c r="O23" s="86">
        <f t="shared" si="7"/>
        <v>-0.022054639073336824</v>
      </c>
    </row>
    <row r="24" spans="1:15" s="31" customFormat="1" ht="18" customHeight="1">
      <c r="A24" s="46" t="s">
        <v>24</v>
      </c>
      <c r="B24" s="44">
        <v>8799.574032</v>
      </c>
      <c r="C24" s="30">
        <f t="shared" si="0"/>
        <v>1.4065433055687426</v>
      </c>
      <c r="D24" s="30">
        <f t="shared" si="1"/>
        <v>30.04720178130096</v>
      </c>
      <c r="E24" s="30"/>
      <c r="F24" s="47">
        <f>'[4]prog 2014'!S55</f>
        <v>57778.962</v>
      </c>
      <c r="G24" s="30">
        <f t="shared" si="2"/>
        <v>8.772797765006871</v>
      </c>
      <c r="H24" s="30">
        <f t="shared" si="3"/>
        <v>26.558652857678045</v>
      </c>
      <c r="I24" s="30"/>
      <c r="J24" s="30">
        <v>9222.417081</v>
      </c>
      <c r="K24" s="30">
        <f t="shared" si="4"/>
        <v>1.400274375925237</v>
      </c>
      <c r="L24" s="30">
        <f t="shared" si="5"/>
        <v>30.239548923942323</v>
      </c>
      <c r="M24" s="30"/>
      <c r="N24" s="30">
        <f t="shared" si="6"/>
        <v>422.84304899999916</v>
      </c>
      <c r="O24" s="86">
        <f t="shared" si="7"/>
        <v>0.04805267248872647</v>
      </c>
    </row>
    <row r="25" spans="1:15" s="31" customFormat="1" ht="18.75" customHeight="1">
      <c r="A25" s="48" t="s">
        <v>25</v>
      </c>
      <c r="B25" s="44">
        <v>2731.93004</v>
      </c>
      <c r="C25" s="30">
        <f t="shared" si="0"/>
        <v>0.4366777181566358</v>
      </c>
      <c r="D25" s="30">
        <f t="shared" si="1"/>
        <v>9.328503046370825</v>
      </c>
      <c r="E25" s="30"/>
      <c r="F25" s="30">
        <f>'[4]prog 2014'!S57</f>
        <v>17503.328</v>
      </c>
      <c r="G25" s="30">
        <f t="shared" si="2"/>
        <v>2.657596319549358</v>
      </c>
      <c r="H25" s="30">
        <f t="shared" si="3"/>
        <v>8.045572231049706</v>
      </c>
      <c r="I25" s="30"/>
      <c r="J25" s="30">
        <v>2362.2772449999998</v>
      </c>
      <c r="K25" s="30">
        <f t="shared" si="4"/>
        <v>0.3586734655299378</v>
      </c>
      <c r="L25" s="30">
        <f t="shared" si="5"/>
        <v>7.74571326526337</v>
      </c>
      <c r="M25" s="30"/>
      <c r="N25" s="30">
        <f t="shared" si="6"/>
        <v>-369.6527950000004</v>
      </c>
      <c r="O25" s="86">
        <f t="shared" si="7"/>
        <v>-0.13530829471753247</v>
      </c>
    </row>
    <row r="26" spans="1:15" s="31" customFormat="1" ht="19.5" customHeight="1">
      <c r="A26" s="88" t="s">
        <v>26</v>
      </c>
      <c r="B26" s="44">
        <v>53.157888</v>
      </c>
      <c r="C26" s="30">
        <f t="shared" si="0"/>
        <v>0.008496873966020745</v>
      </c>
      <c r="D26" s="30">
        <f t="shared" si="1"/>
        <v>0.18151398933577342</v>
      </c>
      <c r="E26" s="30"/>
      <c r="F26" s="29">
        <f>'[4]prog 2014'!S61</f>
        <v>621</v>
      </c>
      <c r="G26" s="30">
        <f t="shared" si="2"/>
        <v>0.09428877265170092</v>
      </c>
      <c r="H26" s="30">
        <f t="shared" si="3"/>
        <v>0.2854485932893371</v>
      </c>
      <c r="I26" s="30"/>
      <c r="J26" s="30">
        <v>42.967037999999995</v>
      </c>
      <c r="K26" s="30">
        <f t="shared" si="4"/>
        <v>0.006523847467792261</v>
      </c>
      <c r="L26" s="30">
        <f t="shared" si="5"/>
        <v>0.14088539222485513</v>
      </c>
      <c r="M26" s="30"/>
      <c r="N26" s="30">
        <f t="shared" si="6"/>
        <v>-10.190850000000005</v>
      </c>
      <c r="O26" s="86">
        <f>J26/B26-1</f>
        <v>-0.19170908370174533</v>
      </c>
    </row>
    <row r="27" spans="1:15" s="31" customFormat="1" ht="18" customHeight="1">
      <c r="A27" s="88" t="s">
        <v>27</v>
      </c>
      <c r="B27" s="44">
        <v>8.77</v>
      </c>
      <c r="C27" s="30">
        <f t="shared" si="0"/>
        <v>0.0014018161271193077</v>
      </c>
      <c r="D27" s="30">
        <f t="shared" si="1"/>
        <v>0.029946217699144344</v>
      </c>
      <c r="E27" s="30"/>
      <c r="F27" s="29">
        <f>'[4]prog 2014'!S63</f>
        <v>24.595000000000027</v>
      </c>
      <c r="G27" s="30">
        <f t="shared" si="2"/>
        <v>0.003734351631833473</v>
      </c>
      <c r="H27" s="30">
        <f t="shared" si="3"/>
        <v>0.011305327136797511</v>
      </c>
      <c r="I27" s="30"/>
      <c r="J27" s="30">
        <v>77.61291666666666</v>
      </c>
      <c r="K27" s="30">
        <f t="shared" si="4"/>
        <v>0.011784261923379617</v>
      </c>
      <c r="L27" s="30">
        <f t="shared" si="5"/>
        <v>0.2544863857336019</v>
      </c>
      <c r="M27" s="30"/>
      <c r="N27" s="30">
        <f t="shared" si="6"/>
        <v>68.84291666666667</v>
      </c>
      <c r="O27" s="86">
        <f>J27/B27-1</f>
        <v>7.849819460281262</v>
      </c>
    </row>
    <row r="28" spans="1:15" s="31" customFormat="1" ht="30" customHeight="1">
      <c r="A28" s="89" t="s">
        <v>28</v>
      </c>
      <c r="B28" s="44">
        <v>686.4639449999999</v>
      </c>
      <c r="C28" s="30">
        <f t="shared" si="0"/>
        <v>0.1097259097818633</v>
      </c>
      <c r="D28" s="30">
        <f t="shared" si="1"/>
        <v>2.344013539291157</v>
      </c>
      <c r="E28" s="30"/>
      <c r="F28" s="49">
        <f>'[4]prog 2014'!S64</f>
        <v>15456.900999999998</v>
      </c>
      <c r="G28" s="30">
        <f t="shared" si="2"/>
        <v>2.346879588226809</v>
      </c>
      <c r="H28" s="30">
        <f t="shared" si="3"/>
        <v>7.104912475140979</v>
      </c>
      <c r="I28" s="30"/>
      <c r="J28" s="30">
        <v>516.2411440000001</v>
      </c>
      <c r="K28" s="30">
        <f t="shared" si="4"/>
        <v>0.07838284035438003</v>
      </c>
      <c r="L28" s="30">
        <f t="shared" si="5"/>
        <v>1.692712354411024</v>
      </c>
      <c r="M28" s="30"/>
      <c r="N28" s="30">
        <f t="shared" si="6"/>
        <v>-170.22280099999978</v>
      </c>
      <c r="O28" s="86">
        <f>J28/B28-1</f>
        <v>-0.2479704902782619</v>
      </c>
    </row>
    <row r="29" spans="1:15" ht="14.25" customHeight="1">
      <c r="A29" s="88" t="s">
        <v>29</v>
      </c>
      <c r="B29" s="44">
        <v>-222.62</v>
      </c>
      <c r="C29" s="50">
        <f t="shared" si="0"/>
        <v>-0.035584071404709275</v>
      </c>
      <c r="D29" s="50">
        <f t="shared" si="1"/>
        <v>-0.7601627119935592</v>
      </c>
      <c r="E29" s="50"/>
      <c r="F29" s="51">
        <f>'[4]prog 2014'!S69</f>
        <v>232041.79600000006</v>
      </c>
      <c r="G29" s="50">
        <f t="shared" si="2"/>
        <v>35.231781237900755</v>
      </c>
      <c r="H29" s="50">
        <f t="shared" si="3"/>
        <v>106.66023229071071</v>
      </c>
      <c r="I29" s="50"/>
      <c r="J29" s="50">
        <v>114.701</v>
      </c>
      <c r="K29" s="50">
        <f t="shared" si="4"/>
        <v>0.017415485526445645</v>
      </c>
      <c r="L29" s="50">
        <f t="shared" si="5"/>
        <v>0.3760951679653392</v>
      </c>
      <c r="M29" s="50"/>
      <c r="N29" s="50">
        <f t="shared" si="6"/>
        <v>337.321</v>
      </c>
      <c r="O29" s="90"/>
    </row>
    <row r="30" spans="1:15" ht="12" customHeight="1">
      <c r="A30" s="52"/>
      <c r="B30" s="29"/>
      <c r="C30" s="29"/>
      <c r="D30" s="29"/>
      <c r="E30" s="29"/>
      <c r="F30" s="29"/>
      <c r="G30" s="30"/>
      <c r="H30" s="30"/>
      <c r="I30" s="30"/>
      <c r="J30" s="47"/>
      <c r="K30" s="30"/>
      <c r="L30" s="30"/>
      <c r="M30" s="30"/>
      <c r="N30" s="30"/>
      <c r="O30" s="91"/>
    </row>
    <row r="31" spans="1:15" s="31" customFormat="1" ht="33" customHeight="1">
      <c r="A31" s="24" t="s">
        <v>30</v>
      </c>
      <c r="B31" s="53">
        <f>B32+B44+B45</f>
        <v>31727.025876199998</v>
      </c>
      <c r="C31" s="26">
        <f aca="true" t="shared" si="8" ref="C31:C46">B31/$B$7*100</f>
        <v>5.071317735323689</v>
      </c>
      <c r="D31" s="26">
        <f aca="true" t="shared" si="9" ref="D31:D46">B31/B$31*100</f>
        <v>100</v>
      </c>
      <c r="E31" s="26"/>
      <c r="F31" s="25">
        <f>'[4]prog 2014'!S70</f>
        <v>232041.79600000006</v>
      </c>
      <c r="G31" s="26">
        <f aca="true" t="shared" si="10" ref="G31:G39">F31/$J$7*100</f>
        <v>35.231781237900755</v>
      </c>
      <c r="H31" s="26">
        <f aca="true" t="shared" si="11" ref="H31:H45">F31/F$31*100</f>
        <v>100</v>
      </c>
      <c r="I31" s="26"/>
      <c r="J31" s="53">
        <f>J32+J44+J45</f>
        <v>33559.04589676667</v>
      </c>
      <c r="K31" s="26">
        <f aca="true" t="shared" si="12" ref="K31:K46">J31/$J$7*100</f>
        <v>5.095396536180723</v>
      </c>
      <c r="L31" s="26">
        <f aca="true" t="shared" si="13" ref="L31:L46">J31/J$31*100</f>
        <v>100</v>
      </c>
      <c r="M31" s="26"/>
      <c r="N31" s="26">
        <f aca="true" t="shared" si="14" ref="N31:N46">J31-B31</f>
        <v>1832.0200205666733</v>
      </c>
      <c r="O31" s="27">
        <f aca="true" t="shared" si="15" ref="O31:O43">J31/B31-1</f>
        <v>0.05774320063012772</v>
      </c>
    </row>
    <row r="32" spans="1:15" s="31" customFormat="1" ht="19.5" customHeight="1">
      <c r="A32" s="54" t="s">
        <v>31</v>
      </c>
      <c r="B32" s="47">
        <f>B33+B34+B35+B36+B37+B43</f>
        <v>30419.594959199996</v>
      </c>
      <c r="C32" s="30">
        <f t="shared" si="8"/>
        <v>4.8623350962649665</v>
      </c>
      <c r="D32" s="30">
        <f t="shared" si="9"/>
        <v>95.87912550611695</v>
      </c>
      <c r="E32" s="30"/>
      <c r="F32" s="30">
        <f>'[4]prog 2014'!S72</f>
        <v>213879.697</v>
      </c>
      <c r="G32" s="30">
        <f t="shared" si="10"/>
        <v>32.474161232282896</v>
      </c>
      <c r="H32" s="30">
        <f t="shared" si="11"/>
        <v>92.1729191408258</v>
      </c>
      <c r="I32" s="30"/>
      <c r="J32" s="47">
        <f>J33+J34+J35+J36+J37+J43</f>
        <v>32472.115627766667</v>
      </c>
      <c r="K32" s="30">
        <f t="shared" si="12"/>
        <v>4.930363813117932</v>
      </c>
      <c r="L32" s="30">
        <f t="shared" si="13"/>
        <v>96.76114072985392</v>
      </c>
      <c r="M32" s="30"/>
      <c r="N32" s="30">
        <f t="shared" si="14"/>
        <v>2052.520668566671</v>
      </c>
      <c r="O32" s="86">
        <f t="shared" si="15"/>
        <v>0.06747363570486709</v>
      </c>
    </row>
    <row r="33" spans="1:15" ht="19.5" customHeight="1">
      <c r="A33" s="55" t="s">
        <v>32</v>
      </c>
      <c r="B33" s="50">
        <v>7456.806463999999</v>
      </c>
      <c r="C33" s="50">
        <f t="shared" si="8"/>
        <v>1.1919123783401024</v>
      </c>
      <c r="D33" s="50">
        <f t="shared" si="9"/>
        <v>23.503011259538564</v>
      </c>
      <c r="E33" s="50"/>
      <c r="F33" s="50">
        <f>'[4]prog 2014'!S74</f>
        <v>47850.628000000004</v>
      </c>
      <c r="G33" s="50">
        <f t="shared" si="10"/>
        <v>7.265341360278768</v>
      </c>
      <c r="H33" s="50">
        <f t="shared" si="11"/>
        <v>20.621555609748853</v>
      </c>
      <c r="I33" s="50"/>
      <c r="J33" s="56">
        <v>7746.669059555556</v>
      </c>
      <c r="K33" s="50">
        <f t="shared" si="12"/>
        <v>1.1762059867381636</v>
      </c>
      <c r="L33" s="50">
        <f t="shared" si="13"/>
        <v>23.083698754087425</v>
      </c>
      <c r="M33" s="50"/>
      <c r="N33" s="50">
        <f t="shared" si="14"/>
        <v>289.86259555555625</v>
      </c>
      <c r="O33" s="92">
        <f t="shared" si="15"/>
        <v>0.038872216538669235</v>
      </c>
    </row>
    <row r="34" spans="1:15" ht="17.25" customHeight="1">
      <c r="A34" s="55" t="s">
        <v>33</v>
      </c>
      <c r="B34" s="50">
        <v>4711.1965371999995</v>
      </c>
      <c r="C34" s="50">
        <f t="shared" si="8"/>
        <v>0.7530480369299427</v>
      </c>
      <c r="D34" s="50">
        <f t="shared" si="9"/>
        <v>14.849159059482156</v>
      </c>
      <c r="E34" s="50"/>
      <c r="F34" s="50">
        <f>'[4]prog 2014'!S76</f>
        <v>39415.873999999996</v>
      </c>
      <c r="G34" s="50">
        <f t="shared" si="10"/>
        <v>5.984660841310932</v>
      </c>
      <c r="H34" s="50">
        <f t="shared" si="11"/>
        <v>16.98654064890964</v>
      </c>
      <c r="I34" s="50"/>
      <c r="J34" s="56">
        <v>5447.004997555556</v>
      </c>
      <c r="K34" s="50">
        <f t="shared" si="12"/>
        <v>0.8270393169842102</v>
      </c>
      <c r="L34" s="50">
        <f t="shared" si="13"/>
        <v>16.231108042557196</v>
      </c>
      <c r="M34" s="50"/>
      <c r="N34" s="50">
        <f t="shared" si="14"/>
        <v>735.8084603555562</v>
      </c>
      <c r="O34" s="92">
        <f t="shared" si="15"/>
        <v>0.1561829260455494</v>
      </c>
    </row>
    <row r="35" spans="1:15" ht="19.5" customHeight="1">
      <c r="A35" s="55" t="s">
        <v>34</v>
      </c>
      <c r="B35" s="50">
        <v>1638.7581440000001</v>
      </c>
      <c r="C35" s="50">
        <f t="shared" si="8"/>
        <v>0.2619427131935354</v>
      </c>
      <c r="D35" s="50">
        <f t="shared" si="9"/>
        <v>5.165180469151107</v>
      </c>
      <c r="E35" s="50"/>
      <c r="F35" s="50">
        <f>'[4]prog 2014'!S78</f>
        <v>11123.019999999999</v>
      </c>
      <c r="G35" s="50">
        <f t="shared" si="10"/>
        <v>1.6888500869248344</v>
      </c>
      <c r="H35" s="50">
        <f t="shared" si="11"/>
        <v>4.793541591101973</v>
      </c>
      <c r="I35" s="50"/>
      <c r="J35" s="56">
        <v>1510.8689579999998</v>
      </c>
      <c r="K35" s="50">
        <f t="shared" si="12"/>
        <v>0.2294009334740326</v>
      </c>
      <c r="L35" s="50">
        <f t="shared" si="13"/>
        <v>4.5021213137217595</v>
      </c>
      <c r="M35" s="50"/>
      <c r="N35" s="50">
        <f t="shared" si="14"/>
        <v>-127.88918600000034</v>
      </c>
      <c r="O35" s="92">
        <f t="shared" si="15"/>
        <v>-0.07804030537894935</v>
      </c>
    </row>
    <row r="36" spans="1:15" ht="19.5" customHeight="1">
      <c r="A36" s="55" t="s">
        <v>35</v>
      </c>
      <c r="B36" s="50">
        <v>686.11735</v>
      </c>
      <c r="C36" s="50">
        <f t="shared" si="8"/>
        <v>0.10967050927324544</v>
      </c>
      <c r="D36" s="50">
        <f t="shared" si="9"/>
        <v>2.1625643471192504</v>
      </c>
      <c r="E36" s="50"/>
      <c r="F36" s="50">
        <f>'[4]prog 2014'!S80</f>
        <v>5732.768</v>
      </c>
      <c r="G36" s="50">
        <f t="shared" si="10"/>
        <v>0.8704277916536974</v>
      </c>
      <c r="H36" s="50">
        <f t="shared" si="11"/>
        <v>2.4705756026815093</v>
      </c>
      <c r="I36" s="50"/>
      <c r="J36" s="56">
        <v>1043.461219</v>
      </c>
      <c r="K36" s="50">
        <f t="shared" si="12"/>
        <v>0.15843265321925556</v>
      </c>
      <c r="L36" s="50">
        <f t="shared" si="13"/>
        <v>3.1093292169564775</v>
      </c>
      <c r="M36" s="50"/>
      <c r="N36" s="50">
        <f t="shared" si="14"/>
        <v>357.34386900000004</v>
      </c>
      <c r="O36" s="92">
        <f t="shared" si="15"/>
        <v>0.5208203363462534</v>
      </c>
    </row>
    <row r="37" spans="1:15" s="31" customFormat="1" ht="19.5" customHeight="1">
      <c r="A37" s="55" t="s">
        <v>36</v>
      </c>
      <c r="B37" s="56">
        <f>B38+B39+B40+B41+B42</f>
        <v>15570.819532999998</v>
      </c>
      <c r="C37" s="50">
        <f t="shared" si="8"/>
        <v>2.488874108759832</v>
      </c>
      <c r="D37" s="50">
        <f t="shared" si="9"/>
        <v>49.07746346524222</v>
      </c>
      <c r="E37" s="50"/>
      <c r="F37" s="50">
        <f>'[4]prog 2014'!S82</f>
        <v>108534.59900000002</v>
      </c>
      <c r="G37" s="50">
        <f t="shared" si="10"/>
        <v>16.479217600570898</v>
      </c>
      <c r="H37" s="50">
        <f t="shared" si="11"/>
        <v>46.77372821230878</v>
      </c>
      <c r="I37" s="50"/>
      <c r="J37" s="56">
        <f>J38+J39+J40+J41+J42</f>
        <v>16673.877649655555</v>
      </c>
      <c r="K37" s="50">
        <f t="shared" si="12"/>
        <v>2.531657743849678</v>
      </c>
      <c r="L37" s="50">
        <f t="shared" si="13"/>
        <v>49.68519576196307</v>
      </c>
      <c r="M37" s="50"/>
      <c r="N37" s="50">
        <f t="shared" si="14"/>
        <v>1103.0581166555567</v>
      </c>
      <c r="O37" s="92">
        <f t="shared" si="15"/>
        <v>0.07084136543473463</v>
      </c>
    </row>
    <row r="38" spans="1:15" ht="31.5" customHeight="1">
      <c r="A38" s="57" t="s">
        <v>37</v>
      </c>
      <c r="B38" s="36">
        <v>191.98071199999958</v>
      </c>
      <c r="C38" s="36">
        <f t="shared" si="8"/>
        <v>0.03068662008864842</v>
      </c>
      <c r="D38" s="36">
        <f t="shared" si="9"/>
        <v>0.6051015079355855</v>
      </c>
      <c r="E38" s="36"/>
      <c r="F38" s="42">
        <f>'[4]prog 2014'!S84</f>
        <v>1525.8239999999969</v>
      </c>
      <c r="G38" s="36">
        <f t="shared" si="10"/>
        <v>0.2316716139170831</v>
      </c>
      <c r="H38" s="36">
        <f t="shared" si="11"/>
        <v>0.6575642950117472</v>
      </c>
      <c r="I38" s="36"/>
      <c r="J38" s="58">
        <v>325.10121910000043</v>
      </c>
      <c r="K38" s="36">
        <f t="shared" si="12"/>
        <v>0.04936134450323792</v>
      </c>
      <c r="L38" s="36">
        <f t="shared" si="13"/>
        <v>0.9687439270474705</v>
      </c>
      <c r="M38" s="36"/>
      <c r="N38" s="36">
        <f t="shared" si="14"/>
        <v>133.12050710000085</v>
      </c>
      <c r="O38" s="87">
        <f t="shared" si="15"/>
        <v>0.6934056328533731</v>
      </c>
    </row>
    <row r="39" spans="1:15" ht="15.75" customHeight="1">
      <c r="A39" s="59" t="s">
        <v>38</v>
      </c>
      <c r="B39" s="36">
        <v>2563.3925749999994</v>
      </c>
      <c r="C39" s="60">
        <f t="shared" si="8"/>
        <v>0.40973831833214247</v>
      </c>
      <c r="D39" s="60">
        <f t="shared" si="9"/>
        <v>8.079523700086009</v>
      </c>
      <c r="E39" s="60"/>
      <c r="F39" s="60">
        <f>'[4]prog 2014'!S86</f>
        <v>11828.079</v>
      </c>
      <c r="G39" s="60">
        <f t="shared" si="10"/>
        <v>1.7959018546495298</v>
      </c>
      <c r="H39" s="60">
        <f t="shared" si="11"/>
        <v>5.097391592331925</v>
      </c>
      <c r="I39" s="60"/>
      <c r="J39" s="61">
        <v>3271.9475565555554</v>
      </c>
      <c r="K39" s="60">
        <f t="shared" si="12"/>
        <v>0.4967921405609583</v>
      </c>
      <c r="L39" s="60">
        <f t="shared" si="13"/>
        <v>9.749822943776836</v>
      </c>
      <c r="M39" s="60"/>
      <c r="N39" s="60">
        <f t="shared" si="14"/>
        <v>708.554981555556</v>
      </c>
      <c r="O39" s="93">
        <f t="shared" si="15"/>
        <v>0.27641298038618056</v>
      </c>
    </row>
    <row r="40" spans="1:15" ht="28.5" customHeight="1">
      <c r="A40" s="57" t="s">
        <v>39</v>
      </c>
      <c r="B40" s="36">
        <v>1243.3658900000005</v>
      </c>
      <c r="C40" s="36">
        <f t="shared" si="8"/>
        <v>0.1987423439580447</v>
      </c>
      <c r="D40" s="36">
        <f t="shared" si="9"/>
        <v>3.9189487689506706</v>
      </c>
      <c r="E40" s="30"/>
      <c r="F40" s="42">
        <f>'[4]prog 2014'!S87</f>
        <v>20525.497</v>
      </c>
      <c r="G40" s="36"/>
      <c r="H40" s="30">
        <f t="shared" si="11"/>
        <v>8.845603401552706</v>
      </c>
      <c r="I40" s="30"/>
      <c r="J40" s="58">
        <v>959.16347</v>
      </c>
      <c r="K40" s="60">
        <f t="shared" si="12"/>
        <v>0.1456334079849381</v>
      </c>
      <c r="L40" s="36">
        <f t="shared" si="13"/>
        <v>2.858136887891717</v>
      </c>
      <c r="M40" s="36"/>
      <c r="N40" s="36">
        <f t="shared" si="14"/>
        <v>-284.20242000000053</v>
      </c>
      <c r="O40" s="93">
        <f t="shared" si="15"/>
        <v>-0.22857504961793706</v>
      </c>
    </row>
    <row r="41" spans="1:15" ht="17.25" customHeight="1">
      <c r="A41" s="59" t="s">
        <v>40</v>
      </c>
      <c r="B41" s="36">
        <v>11219.576013999998</v>
      </c>
      <c r="C41" s="60">
        <f t="shared" si="8"/>
        <v>1.7933617555149555</v>
      </c>
      <c r="D41" s="60">
        <f t="shared" si="9"/>
        <v>35.36283563980812</v>
      </c>
      <c r="E41" s="60"/>
      <c r="F41" s="60">
        <f>'[4]prog 2014'!S88</f>
        <v>71495.24900000001</v>
      </c>
      <c r="G41" s="60">
        <f aca="true" t="shared" si="16" ref="G41:G46">F41/$J$7*100</f>
        <v>10.855393363345812</v>
      </c>
      <c r="H41" s="60">
        <f t="shared" si="11"/>
        <v>30.811366845307468</v>
      </c>
      <c r="I41" s="60"/>
      <c r="J41" s="61">
        <v>11732.786767</v>
      </c>
      <c r="K41" s="60">
        <f t="shared" si="12"/>
        <v>1.7814332754340547</v>
      </c>
      <c r="L41" s="60">
        <f t="shared" si="13"/>
        <v>34.96162198142357</v>
      </c>
      <c r="M41" s="60"/>
      <c r="N41" s="60">
        <f t="shared" si="14"/>
        <v>513.2107530000012</v>
      </c>
      <c r="O41" s="93">
        <f t="shared" si="15"/>
        <v>0.04574243735766914</v>
      </c>
    </row>
    <row r="42" spans="1:15" ht="19.5" customHeight="1">
      <c r="A42" s="62" t="s">
        <v>41</v>
      </c>
      <c r="B42" s="36">
        <v>352.504342</v>
      </c>
      <c r="C42" s="36">
        <f t="shared" si="8"/>
        <v>0.05634507086604105</v>
      </c>
      <c r="D42" s="36">
        <f t="shared" si="9"/>
        <v>1.1110538484618278</v>
      </c>
      <c r="E42" s="36"/>
      <c r="F42" s="36">
        <f>'[4]prog 2014'!S90</f>
        <v>3159.9499999999994</v>
      </c>
      <c r="G42" s="36">
        <f t="shared" si="16"/>
        <v>0.47978712905111476</v>
      </c>
      <c r="H42" s="36">
        <f t="shared" si="11"/>
        <v>1.3618020781049285</v>
      </c>
      <c r="I42" s="36"/>
      <c r="J42" s="58">
        <v>384.878637</v>
      </c>
      <c r="K42" s="36">
        <f t="shared" si="12"/>
        <v>0.05843757536648877</v>
      </c>
      <c r="L42" s="36">
        <f t="shared" si="13"/>
        <v>1.1468700218234813</v>
      </c>
      <c r="M42" s="36"/>
      <c r="N42" s="36">
        <f t="shared" si="14"/>
        <v>32.37429500000002</v>
      </c>
      <c r="O42" s="87">
        <f t="shared" si="15"/>
        <v>0.09184084036048556</v>
      </c>
    </row>
    <row r="43" spans="1:15" ht="31.5" customHeight="1">
      <c r="A43" s="63" t="s">
        <v>42</v>
      </c>
      <c r="B43" s="64">
        <v>355.896931</v>
      </c>
      <c r="C43" s="64">
        <f t="shared" si="8"/>
        <v>0.056887349768308726</v>
      </c>
      <c r="D43" s="50">
        <f t="shared" si="9"/>
        <v>1.1217469055836582</v>
      </c>
      <c r="E43" s="50"/>
      <c r="F43" s="65">
        <f>'[4]prog 2014'!S94</f>
        <v>1100.1979999999999</v>
      </c>
      <c r="G43" s="60">
        <f t="shared" si="16"/>
        <v>0.1670472127115234</v>
      </c>
      <c r="H43" s="50">
        <f t="shared" si="11"/>
        <v>0.47413785747460757</v>
      </c>
      <c r="I43" s="50"/>
      <c r="J43" s="56">
        <v>50.233744</v>
      </c>
      <c r="K43" s="50">
        <f t="shared" si="12"/>
        <v>0.007627178852592182</v>
      </c>
      <c r="L43" s="50">
        <f t="shared" si="13"/>
        <v>0.1496876405679933</v>
      </c>
      <c r="M43" s="50"/>
      <c r="N43" s="50">
        <f t="shared" si="14"/>
        <v>-305.663187</v>
      </c>
      <c r="O43" s="93">
        <f t="shared" si="15"/>
        <v>-0.8588531127288648</v>
      </c>
    </row>
    <row r="44" spans="1:15" s="31" customFormat="1" ht="19.5" customHeight="1">
      <c r="A44" s="54" t="s">
        <v>43</v>
      </c>
      <c r="B44" s="66">
        <v>1416.2513799999997</v>
      </c>
      <c r="C44" s="50">
        <f t="shared" si="8"/>
        <v>0.22637674168061286</v>
      </c>
      <c r="D44" s="50">
        <f t="shared" si="9"/>
        <v>4.463864295147815</v>
      </c>
      <c r="E44" s="50"/>
      <c r="F44" s="50">
        <f>'[4]prog 2014'!S96</f>
        <v>18162.099</v>
      </c>
      <c r="G44" s="50">
        <f t="shared" si="16"/>
        <v>2.7576200056178495</v>
      </c>
      <c r="H44" s="50">
        <f t="shared" si="11"/>
        <v>7.827080859174178</v>
      </c>
      <c r="I44" s="50"/>
      <c r="J44" s="56">
        <v>1273.5746902222222</v>
      </c>
      <c r="K44" s="50">
        <f t="shared" si="12"/>
        <v>0.19337164963176093</v>
      </c>
      <c r="L44" s="50">
        <f t="shared" si="13"/>
        <v>3.7950265157714984</v>
      </c>
      <c r="M44" s="50"/>
      <c r="N44" s="50">
        <f t="shared" si="14"/>
        <v>-142.67668977777748</v>
      </c>
      <c r="O44" s="92">
        <f>J44/B44-1</f>
        <v>-0.10074248949912934</v>
      </c>
    </row>
    <row r="45" spans="1:15" s="31" customFormat="1" ht="32.25" customHeight="1">
      <c r="A45" s="67" t="s">
        <v>44</v>
      </c>
      <c r="B45" s="64">
        <v>-108.820463</v>
      </c>
      <c r="C45" s="50">
        <f t="shared" si="8"/>
        <v>-0.017394102621891668</v>
      </c>
      <c r="D45" s="50">
        <f t="shared" si="9"/>
        <v>-0.34298980126476836</v>
      </c>
      <c r="E45" s="50"/>
      <c r="F45" s="68">
        <f>'[4]prog 2014'!R105</f>
        <v>0</v>
      </c>
      <c r="G45" s="50">
        <f t="shared" si="16"/>
        <v>0</v>
      </c>
      <c r="H45" s="50">
        <f t="shared" si="11"/>
        <v>0</v>
      </c>
      <c r="I45" s="50"/>
      <c r="J45" s="56">
        <v>-186.64442122222223</v>
      </c>
      <c r="K45" s="50">
        <f t="shared" si="12"/>
        <v>-0.02833892656897007</v>
      </c>
      <c r="L45" s="50">
        <f t="shared" si="13"/>
        <v>-0.5561672456254335</v>
      </c>
      <c r="M45" s="50"/>
      <c r="N45" s="50">
        <f t="shared" si="14"/>
        <v>-77.82395822222223</v>
      </c>
      <c r="O45" s="92">
        <f>J45/B45-1</f>
        <v>0.7151592271962879</v>
      </c>
    </row>
    <row r="46" spans="1:15" s="16" customFormat="1" ht="21" customHeight="1" thickBot="1">
      <c r="A46" s="69" t="s">
        <v>45</v>
      </c>
      <c r="B46" s="70">
        <f>B9-B31</f>
        <v>-2441.190555999994</v>
      </c>
      <c r="C46" s="71">
        <f t="shared" si="8"/>
        <v>-0.39020527830925217</v>
      </c>
      <c r="D46" s="70">
        <f t="shared" si="9"/>
        <v>-7.694356746597074</v>
      </c>
      <c r="E46" s="70"/>
      <c r="F46" s="70">
        <f>'[4]prog 2014'!S106</f>
        <v>-14489.489000000089</v>
      </c>
      <c r="G46" s="72">
        <f t="shared" si="16"/>
        <v>-2.1999937748153457</v>
      </c>
      <c r="H46" s="72"/>
      <c r="I46" s="72"/>
      <c r="J46" s="73">
        <f>J9-J31</f>
        <v>-3061.1799921000093</v>
      </c>
      <c r="K46" s="74">
        <f t="shared" si="12"/>
        <v>-0.46479050615306505</v>
      </c>
      <c r="L46" s="75">
        <f t="shared" si="13"/>
        <v>-9.121773013204008</v>
      </c>
      <c r="M46" s="72"/>
      <c r="N46" s="70">
        <f t="shared" si="14"/>
        <v>-619.9894361000152</v>
      </c>
      <c r="O46" s="76">
        <f>J46/B46-1</f>
        <v>0.25397011084456156</v>
      </c>
    </row>
    <row r="47" spans="1:15" ht="1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4" ht="19.5" customHeight="1">
      <c r="A48" s="78"/>
      <c r="B48" s="78"/>
      <c r="C48" s="78"/>
      <c r="D48" s="78"/>
      <c r="E48" s="78"/>
      <c r="G48" s="78"/>
      <c r="H48" s="78"/>
      <c r="I48" s="78"/>
      <c r="J48" s="77"/>
      <c r="K48" s="77"/>
      <c r="L48" s="77"/>
      <c r="M48" s="77"/>
      <c r="N48" s="77"/>
    </row>
    <row r="49" spans="1:14" ht="19.5" customHeight="1">
      <c r="A49" s="78"/>
      <c r="B49" s="78"/>
      <c r="C49" s="78"/>
      <c r="D49" s="78"/>
      <c r="E49" s="78"/>
      <c r="G49" s="78"/>
      <c r="H49" s="78"/>
      <c r="I49" s="78"/>
      <c r="J49" s="79"/>
      <c r="L49" s="77"/>
      <c r="M49" s="77"/>
      <c r="N49" s="77"/>
    </row>
    <row r="50" spans="4:14" ht="19.5" customHeight="1">
      <c r="D50" s="80"/>
      <c r="E50" s="80"/>
      <c r="F50" s="80"/>
      <c r="G50" s="80"/>
      <c r="H50" s="80"/>
      <c r="I50" s="80"/>
      <c r="J50" s="80"/>
      <c r="L50" s="77"/>
      <c r="M50" s="77"/>
      <c r="N50" s="77"/>
    </row>
    <row r="51" spans="10:15" ht="19.5" customHeight="1">
      <c r="J51" s="77"/>
      <c r="K51" s="77"/>
      <c r="L51" s="77"/>
      <c r="M51" s="77"/>
      <c r="N51" s="77"/>
      <c r="O51" s="81"/>
    </row>
    <row r="52" spans="10:14" ht="19.5" customHeight="1">
      <c r="J52" s="77"/>
      <c r="K52" s="77"/>
      <c r="L52" s="77"/>
      <c r="M52" s="77"/>
      <c r="N52" s="77"/>
    </row>
    <row r="53" spans="10:14" ht="19.5" customHeight="1">
      <c r="J53" s="77"/>
      <c r="K53" s="77"/>
      <c r="L53" s="77"/>
      <c r="M53" s="77"/>
      <c r="N53" s="77"/>
    </row>
    <row r="54" spans="10:14" ht="19.5" customHeight="1">
      <c r="J54" s="77"/>
      <c r="K54" s="77"/>
      <c r="L54" s="77"/>
      <c r="M54" s="77"/>
      <c r="N54" s="77"/>
    </row>
    <row r="55" spans="10:14" ht="19.5" customHeight="1">
      <c r="J55" s="77"/>
      <c r="K55" s="77"/>
      <c r="L55" s="77"/>
      <c r="M55" s="77"/>
      <c r="N55" s="77"/>
    </row>
    <row r="56" spans="10:14" ht="19.5" customHeight="1">
      <c r="J56" s="77"/>
      <c r="K56" s="77"/>
      <c r="L56" s="77"/>
      <c r="M56" s="77"/>
      <c r="N56" s="77"/>
    </row>
    <row r="57" spans="10:14" ht="19.5" customHeight="1">
      <c r="J57" s="77"/>
      <c r="K57" s="77"/>
      <c r="L57" s="77"/>
      <c r="M57" s="77"/>
      <c r="N57" s="77"/>
    </row>
    <row r="58" spans="10:14" ht="19.5" customHeight="1">
      <c r="J58" s="77"/>
      <c r="K58" s="77"/>
      <c r="L58" s="77"/>
      <c r="M58" s="77"/>
      <c r="N58" s="77"/>
    </row>
    <row r="59" spans="10:14" ht="19.5" customHeight="1">
      <c r="J59" s="77"/>
      <c r="K59" s="77"/>
      <c r="L59" s="77"/>
      <c r="M59" s="77"/>
      <c r="N59" s="77"/>
    </row>
    <row r="60" spans="10:14" ht="19.5" customHeight="1">
      <c r="J60" s="77"/>
      <c r="K60" s="77"/>
      <c r="L60" s="77"/>
      <c r="M60" s="77"/>
      <c r="N60" s="77"/>
    </row>
    <row r="61" spans="10:14" ht="19.5" customHeight="1">
      <c r="J61" s="77"/>
      <c r="K61" s="77"/>
      <c r="L61" s="77"/>
      <c r="M61" s="77"/>
      <c r="N61" s="77"/>
    </row>
    <row r="62" spans="10:14" ht="19.5" customHeight="1">
      <c r="J62" s="77"/>
      <c r="K62" s="77"/>
      <c r="L62" s="77"/>
      <c r="M62" s="77"/>
      <c r="N62" s="77"/>
    </row>
    <row r="63" spans="10:14" ht="19.5" customHeight="1">
      <c r="J63" s="77"/>
      <c r="K63" s="77"/>
      <c r="L63" s="77"/>
      <c r="M63" s="77"/>
      <c r="N63" s="77"/>
    </row>
    <row r="64" spans="10:14" ht="19.5" customHeight="1">
      <c r="J64" s="77"/>
      <c r="K64" s="77"/>
      <c r="L64" s="77"/>
      <c r="M64" s="77"/>
      <c r="N64" s="77"/>
    </row>
    <row r="65" spans="10:14" ht="19.5" customHeight="1">
      <c r="J65" s="77"/>
      <c r="K65" s="77"/>
      <c r="L65" s="77"/>
      <c r="M65" s="77"/>
      <c r="N65" s="77"/>
    </row>
    <row r="66" spans="10:14" ht="19.5" customHeight="1">
      <c r="J66" s="77"/>
      <c r="K66" s="77"/>
      <c r="L66" s="77"/>
      <c r="M66" s="77"/>
      <c r="N66" s="77"/>
    </row>
    <row r="67" spans="10:14" ht="19.5" customHeight="1">
      <c r="J67" s="77"/>
      <c r="K67" s="77"/>
      <c r="L67" s="77"/>
      <c r="M67" s="77"/>
      <c r="N67" s="77"/>
    </row>
    <row r="68" spans="10:14" ht="19.5" customHeight="1">
      <c r="J68" s="77"/>
      <c r="K68" s="77"/>
      <c r="L68" s="77"/>
      <c r="M68" s="77"/>
      <c r="N68" s="77"/>
    </row>
    <row r="69" spans="10:14" ht="19.5" customHeight="1">
      <c r="J69" s="77"/>
      <c r="K69" s="77"/>
      <c r="L69" s="77"/>
      <c r="M69" s="77"/>
      <c r="N69" s="77"/>
    </row>
    <row r="70" spans="10:14" ht="19.5" customHeight="1">
      <c r="J70" s="77"/>
      <c r="K70" s="77"/>
      <c r="L70" s="77"/>
      <c r="M70" s="77"/>
      <c r="N70" s="77"/>
    </row>
    <row r="71" spans="10:14" ht="19.5" customHeight="1">
      <c r="J71" s="77"/>
      <c r="K71" s="77"/>
      <c r="L71" s="77"/>
      <c r="M71" s="77"/>
      <c r="N71" s="77"/>
    </row>
    <row r="72" spans="10:14" ht="19.5" customHeight="1">
      <c r="J72" s="77"/>
      <c r="K72" s="77"/>
      <c r="L72" s="77"/>
      <c r="M72" s="77"/>
      <c r="N72" s="77"/>
    </row>
    <row r="73" spans="10:14" ht="19.5" customHeight="1">
      <c r="J73" s="77"/>
      <c r="K73" s="77"/>
      <c r="L73" s="77"/>
      <c r="M73" s="77"/>
      <c r="N73" s="77"/>
    </row>
    <row r="74" spans="10:14" ht="19.5" customHeight="1">
      <c r="J74" s="77"/>
      <c r="K74" s="77"/>
      <c r="L74" s="77"/>
      <c r="M74" s="77"/>
      <c r="N74" s="77"/>
    </row>
    <row r="75" spans="10:14" ht="19.5" customHeight="1">
      <c r="J75" s="77"/>
      <c r="K75" s="77"/>
      <c r="L75" s="77"/>
      <c r="M75" s="77"/>
      <c r="N75" s="77"/>
    </row>
    <row r="76" spans="10:14" ht="19.5" customHeight="1">
      <c r="J76" s="77"/>
      <c r="K76" s="77"/>
      <c r="L76" s="77"/>
      <c r="M76" s="77"/>
      <c r="N76" s="77"/>
    </row>
    <row r="77" spans="10:14" ht="19.5" customHeight="1">
      <c r="J77" s="77"/>
      <c r="K77" s="77"/>
      <c r="L77" s="77"/>
      <c r="M77" s="77"/>
      <c r="N77" s="77"/>
    </row>
    <row r="78" spans="10:14" ht="19.5" customHeight="1">
      <c r="J78" s="77"/>
      <c r="K78" s="77"/>
      <c r="L78" s="77"/>
      <c r="M78" s="77"/>
      <c r="N78" s="77"/>
    </row>
    <row r="79" spans="10:14" ht="19.5" customHeight="1">
      <c r="J79" s="77"/>
      <c r="K79" s="77"/>
      <c r="L79" s="77"/>
      <c r="M79" s="77"/>
      <c r="N79" s="77"/>
    </row>
    <row r="80" spans="10:14" ht="19.5" customHeight="1">
      <c r="J80" s="77"/>
      <c r="K80" s="77"/>
      <c r="L80" s="77"/>
      <c r="M80" s="77"/>
      <c r="N80" s="77"/>
    </row>
    <row r="81" spans="10:14" ht="19.5" customHeight="1">
      <c r="J81" s="77"/>
      <c r="K81" s="77"/>
      <c r="L81" s="77"/>
      <c r="M81" s="77"/>
      <c r="N81" s="77"/>
    </row>
    <row r="82" spans="10:14" ht="19.5" customHeight="1">
      <c r="J82" s="77"/>
      <c r="K82" s="77"/>
      <c r="L82" s="77"/>
      <c r="M82" s="77"/>
      <c r="N82" s="77"/>
    </row>
    <row r="83" spans="10:14" ht="19.5" customHeight="1">
      <c r="J83" s="77"/>
      <c r="K83" s="77"/>
      <c r="L83" s="77"/>
      <c r="M83" s="77"/>
      <c r="N83" s="77"/>
    </row>
    <row r="84" spans="10:14" ht="19.5" customHeight="1">
      <c r="J84" s="77"/>
      <c r="K84" s="77"/>
      <c r="L84" s="77"/>
      <c r="M84" s="77"/>
      <c r="N84" s="77"/>
    </row>
    <row r="85" spans="10:14" ht="19.5" customHeight="1">
      <c r="J85" s="77"/>
      <c r="K85" s="77"/>
      <c r="L85" s="77"/>
      <c r="M85" s="77"/>
      <c r="N85" s="77"/>
    </row>
    <row r="86" spans="10:14" ht="19.5" customHeight="1">
      <c r="J86" s="77"/>
      <c r="K86" s="77"/>
      <c r="L86" s="77"/>
      <c r="M86" s="77"/>
      <c r="N86" s="77"/>
    </row>
    <row r="87" spans="10:14" ht="19.5" customHeight="1">
      <c r="J87" s="77"/>
      <c r="K87" s="77"/>
      <c r="L87" s="77"/>
      <c r="M87" s="77"/>
      <c r="N87" s="77"/>
    </row>
    <row r="88" spans="10:14" ht="19.5" customHeight="1">
      <c r="J88" s="77"/>
      <c r="K88" s="77"/>
      <c r="L88" s="77"/>
      <c r="M88" s="77"/>
      <c r="N88" s="77"/>
    </row>
    <row r="89" spans="10:14" ht="19.5" customHeight="1">
      <c r="J89" s="77"/>
      <c r="K89" s="77"/>
      <c r="L89" s="77"/>
      <c r="M89" s="77"/>
      <c r="N89" s="77"/>
    </row>
    <row r="90" spans="10:14" ht="19.5" customHeight="1">
      <c r="J90" s="77"/>
      <c r="K90" s="77"/>
      <c r="L90" s="77"/>
      <c r="M90" s="77"/>
      <c r="N90" s="77"/>
    </row>
    <row r="91" spans="10:14" ht="19.5" customHeight="1">
      <c r="J91" s="77"/>
      <c r="K91" s="77"/>
      <c r="L91" s="77"/>
      <c r="M91" s="77"/>
      <c r="N91" s="77"/>
    </row>
    <row r="92" spans="10:14" ht="19.5" customHeight="1">
      <c r="J92" s="77"/>
      <c r="K92" s="77"/>
      <c r="L92" s="77"/>
      <c r="M92" s="77"/>
      <c r="N92" s="77"/>
    </row>
    <row r="93" spans="10:14" ht="19.5" customHeight="1">
      <c r="J93" s="77"/>
      <c r="K93" s="77"/>
      <c r="L93" s="77"/>
      <c r="M93" s="77"/>
      <c r="N93" s="77"/>
    </row>
    <row r="94" spans="10:14" ht="19.5" customHeight="1">
      <c r="J94" s="77"/>
      <c r="K94" s="77"/>
      <c r="L94" s="77"/>
      <c r="M94" s="77"/>
      <c r="N94" s="77"/>
    </row>
    <row r="95" spans="10:14" ht="19.5" customHeight="1">
      <c r="J95" s="77"/>
      <c r="K95" s="77"/>
      <c r="L95" s="77"/>
      <c r="M95" s="77"/>
      <c r="N95" s="77"/>
    </row>
    <row r="96" spans="10:14" ht="19.5" customHeight="1">
      <c r="J96" s="77"/>
      <c r="K96" s="77"/>
      <c r="L96" s="77"/>
      <c r="M96" s="77"/>
      <c r="N96" s="77"/>
    </row>
    <row r="97" spans="10:14" ht="19.5" customHeight="1">
      <c r="J97" s="77"/>
      <c r="K97" s="77"/>
      <c r="L97" s="77"/>
      <c r="M97" s="77"/>
      <c r="N97" s="77"/>
    </row>
    <row r="98" spans="10:14" ht="19.5" customHeight="1">
      <c r="J98" s="77"/>
      <c r="K98" s="77"/>
      <c r="L98" s="77"/>
      <c r="M98" s="77"/>
      <c r="N98" s="77"/>
    </row>
    <row r="99" spans="10:14" ht="19.5" customHeight="1">
      <c r="J99" s="77"/>
      <c r="K99" s="77"/>
      <c r="L99" s="77"/>
      <c r="M99" s="77"/>
      <c r="N99" s="77"/>
    </row>
    <row r="100" spans="10:14" ht="19.5" customHeight="1">
      <c r="J100" s="77"/>
      <c r="K100" s="77"/>
      <c r="L100" s="77"/>
      <c r="M100" s="77"/>
      <c r="N100" s="77"/>
    </row>
    <row r="101" spans="10:14" ht="19.5" customHeight="1">
      <c r="J101" s="77"/>
      <c r="K101" s="77"/>
      <c r="L101" s="77"/>
      <c r="M101" s="77"/>
      <c r="N101" s="77"/>
    </row>
    <row r="102" spans="10:14" ht="19.5" customHeight="1">
      <c r="J102" s="77"/>
      <c r="K102" s="77"/>
      <c r="L102" s="77"/>
      <c r="M102" s="77"/>
      <c r="N102" s="77"/>
    </row>
    <row r="103" spans="10:14" ht="19.5" customHeight="1">
      <c r="J103" s="77"/>
      <c r="K103" s="77"/>
      <c r="L103" s="77"/>
      <c r="M103" s="77"/>
      <c r="N103" s="77"/>
    </row>
    <row r="104" spans="10:14" ht="19.5" customHeight="1">
      <c r="J104" s="77"/>
      <c r="K104" s="77"/>
      <c r="L104" s="77"/>
      <c r="M104" s="77"/>
      <c r="N104" s="77"/>
    </row>
    <row r="105" spans="10:14" ht="19.5" customHeight="1">
      <c r="J105" s="77"/>
      <c r="K105" s="77"/>
      <c r="L105" s="77"/>
      <c r="M105" s="77"/>
      <c r="N105" s="77"/>
    </row>
    <row r="106" spans="10:14" ht="19.5" customHeight="1">
      <c r="J106" s="77"/>
      <c r="K106" s="77"/>
      <c r="L106" s="77"/>
      <c r="M106" s="77"/>
      <c r="N106" s="77"/>
    </row>
    <row r="107" spans="10:14" ht="19.5" customHeight="1">
      <c r="J107" s="77"/>
      <c r="K107" s="77"/>
      <c r="L107" s="77"/>
      <c r="M107" s="77"/>
      <c r="N107" s="77"/>
    </row>
    <row r="108" spans="10:14" ht="19.5" customHeight="1">
      <c r="J108" s="77"/>
      <c r="K108" s="77"/>
      <c r="L108" s="77"/>
      <c r="M108" s="77"/>
      <c r="N108" s="77"/>
    </row>
    <row r="109" spans="10:14" ht="19.5" customHeight="1">
      <c r="J109" s="77"/>
      <c r="K109" s="77"/>
      <c r="L109" s="77"/>
      <c r="M109" s="77"/>
      <c r="N109" s="77"/>
    </row>
    <row r="110" spans="10:14" ht="19.5" customHeight="1">
      <c r="J110" s="77"/>
      <c r="K110" s="77"/>
      <c r="L110" s="77"/>
      <c r="M110" s="77"/>
      <c r="N110" s="77"/>
    </row>
    <row r="111" spans="10:14" ht="19.5" customHeight="1">
      <c r="J111" s="77"/>
      <c r="K111" s="77"/>
      <c r="L111" s="77"/>
      <c r="M111" s="77"/>
      <c r="N111" s="77"/>
    </row>
    <row r="112" spans="10:14" ht="19.5" customHeight="1">
      <c r="J112" s="77"/>
      <c r="K112" s="77"/>
      <c r="L112" s="77"/>
      <c r="M112" s="77"/>
      <c r="N112" s="77"/>
    </row>
    <row r="113" spans="10:14" ht="19.5" customHeight="1">
      <c r="J113" s="77"/>
      <c r="K113" s="77"/>
      <c r="L113" s="77"/>
      <c r="M113" s="77"/>
      <c r="N113" s="77"/>
    </row>
    <row r="114" spans="10:14" ht="19.5" customHeight="1">
      <c r="J114" s="77"/>
      <c r="K114" s="77"/>
      <c r="L114" s="77"/>
      <c r="M114" s="77"/>
      <c r="N114" s="77"/>
    </row>
    <row r="115" spans="10:14" ht="19.5" customHeight="1">
      <c r="J115" s="77"/>
      <c r="K115" s="77"/>
      <c r="L115" s="77"/>
      <c r="M115" s="77"/>
      <c r="N115" s="77"/>
    </row>
    <row r="116" spans="10:14" ht="19.5" customHeight="1">
      <c r="J116" s="77"/>
      <c r="K116" s="77"/>
      <c r="L116" s="77"/>
      <c r="M116" s="77"/>
      <c r="N116" s="77"/>
    </row>
    <row r="117" spans="10:14" ht="19.5" customHeight="1">
      <c r="J117" s="77"/>
      <c r="K117" s="77"/>
      <c r="L117" s="77"/>
      <c r="M117" s="77"/>
      <c r="N117" s="77"/>
    </row>
    <row r="118" spans="10:14" ht="19.5" customHeight="1">
      <c r="J118" s="77"/>
      <c r="K118" s="77"/>
      <c r="L118" s="77"/>
      <c r="M118" s="77"/>
      <c r="N118" s="77"/>
    </row>
    <row r="119" spans="10:14" ht="19.5" customHeight="1">
      <c r="J119" s="77"/>
      <c r="K119" s="77"/>
      <c r="L119" s="77"/>
      <c r="M119" s="77"/>
      <c r="N119" s="77"/>
    </row>
    <row r="120" spans="10:14" ht="19.5" customHeight="1">
      <c r="J120" s="77"/>
      <c r="K120" s="77"/>
      <c r="L120" s="77"/>
      <c r="M120" s="77"/>
      <c r="N120" s="77"/>
    </row>
    <row r="121" spans="10:14" ht="19.5" customHeight="1">
      <c r="J121" s="77"/>
      <c r="K121" s="77"/>
      <c r="L121" s="77"/>
      <c r="M121" s="77"/>
      <c r="N121" s="77"/>
    </row>
    <row r="122" spans="10:14" ht="19.5" customHeight="1">
      <c r="J122" s="77"/>
      <c r="K122" s="77"/>
      <c r="L122" s="77"/>
      <c r="M122" s="77"/>
      <c r="N122" s="77"/>
    </row>
    <row r="123" spans="10:14" ht="19.5" customHeight="1">
      <c r="J123" s="77"/>
      <c r="K123" s="77"/>
      <c r="L123" s="77"/>
      <c r="M123" s="77"/>
      <c r="N123" s="77"/>
    </row>
    <row r="124" spans="10:14" ht="19.5" customHeight="1">
      <c r="J124" s="77"/>
      <c r="K124" s="77"/>
      <c r="L124" s="77"/>
      <c r="M124" s="77"/>
      <c r="N124" s="77"/>
    </row>
    <row r="125" spans="10:14" ht="19.5" customHeight="1">
      <c r="J125" s="77"/>
      <c r="K125" s="77"/>
      <c r="L125" s="77"/>
      <c r="M125" s="77"/>
      <c r="N125" s="77"/>
    </row>
    <row r="126" spans="10:14" ht="19.5" customHeight="1">
      <c r="J126" s="77"/>
      <c r="K126" s="77"/>
      <c r="L126" s="77"/>
      <c r="M126" s="77"/>
      <c r="N126" s="77"/>
    </row>
    <row r="127" spans="10:14" ht="19.5" customHeight="1">
      <c r="J127" s="77"/>
      <c r="K127" s="77"/>
      <c r="L127" s="77"/>
      <c r="M127" s="77"/>
      <c r="N127" s="77"/>
    </row>
    <row r="128" spans="10:14" ht="19.5" customHeight="1">
      <c r="J128" s="77"/>
      <c r="K128" s="77"/>
      <c r="L128" s="77"/>
      <c r="M128" s="77"/>
      <c r="N128" s="77"/>
    </row>
    <row r="129" spans="10:14" ht="19.5" customHeight="1">
      <c r="J129" s="77"/>
      <c r="K129" s="77"/>
      <c r="L129" s="77"/>
      <c r="M129" s="77"/>
      <c r="N129" s="77"/>
    </row>
    <row r="130" spans="10:14" ht="19.5" customHeight="1">
      <c r="J130" s="77"/>
      <c r="K130" s="77"/>
      <c r="L130" s="77"/>
      <c r="M130" s="77"/>
      <c r="N130" s="77"/>
    </row>
    <row r="131" spans="10:14" ht="19.5" customHeight="1">
      <c r="J131" s="77"/>
      <c r="K131" s="77"/>
      <c r="L131" s="77"/>
      <c r="M131" s="77"/>
      <c r="N131" s="77"/>
    </row>
    <row r="132" spans="10:14" ht="19.5" customHeight="1">
      <c r="J132" s="77"/>
      <c r="K132" s="77"/>
      <c r="L132" s="77"/>
      <c r="M132" s="77"/>
      <c r="N132" s="77"/>
    </row>
    <row r="133" spans="10:14" ht="19.5" customHeight="1">
      <c r="J133" s="77"/>
      <c r="K133" s="77"/>
      <c r="L133" s="77"/>
      <c r="M133" s="77"/>
      <c r="N133" s="77"/>
    </row>
    <row r="134" spans="10:14" ht="19.5" customHeight="1">
      <c r="J134" s="77"/>
      <c r="K134" s="77"/>
      <c r="L134" s="77"/>
      <c r="M134" s="77"/>
      <c r="N134" s="77"/>
    </row>
    <row r="135" spans="10:14" ht="19.5" customHeight="1">
      <c r="J135" s="77"/>
      <c r="K135" s="77"/>
      <c r="L135" s="77"/>
      <c r="M135" s="77"/>
      <c r="N135" s="77"/>
    </row>
    <row r="136" spans="10:14" ht="19.5" customHeight="1">
      <c r="J136" s="77"/>
      <c r="K136" s="77"/>
      <c r="L136" s="77"/>
      <c r="M136" s="77"/>
      <c r="N136" s="77"/>
    </row>
    <row r="137" spans="10:14" ht="19.5" customHeight="1">
      <c r="J137" s="77"/>
      <c r="K137" s="77"/>
      <c r="L137" s="77"/>
      <c r="M137" s="77"/>
      <c r="N137" s="77"/>
    </row>
    <row r="138" spans="10:14" ht="19.5" customHeight="1">
      <c r="J138" s="77"/>
      <c r="K138" s="77"/>
      <c r="L138" s="77"/>
      <c r="M138" s="77"/>
      <c r="N138" s="77"/>
    </row>
    <row r="139" spans="10:14" ht="19.5" customHeight="1">
      <c r="J139" s="77"/>
      <c r="K139" s="77"/>
      <c r="L139" s="77"/>
      <c r="M139" s="77"/>
      <c r="N139" s="77"/>
    </row>
    <row r="140" spans="10:14" ht="19.5" customHeight="1">
      <c r="J140" s="77"/>
      <c r="K140" s="77"/>
      <c r="L140" s="77"/>
      <c r="M140" s="77"/>
      <c r="N140" s="77"/>
    </row>
    <row r="141" spans="10:14" ht="19.5" customHeight="1">
      <c r="J141" s="77"/>
      <c r="K141" s="77"/>
      <c r="L141" s="77"/>
      <c r="M141" s="77"/>
      <c r="N141" s="77"/>
    </row>
    <row r="142" spans="10:14" ht="19.5" customHeight="1">
      <c r="J142" s="77"/>
      <c r="K142" s="77"/>
      <c r="L142" s="77"/>
      <c r="M142" s="77"/>
      <c r="N142" s="77"/>
    </row>
    <row r="143" spans="10:14" ht="19.5" customHeight="1">
      <c r="J143" s="77"/>
      <c r="K143" s="77"/>
      <c r="L143" s="77"/>
      <c r="M143" s="77"/>
      <c r="N143" s="77"/>
    </row>
    <row r="144" spans="10:14" ht="19.5" customHeight="1">
      <c r="J144" s="77"/>
      <c r="K144" s="77"/>
      <c r="L144" s="77"/>
      <c r="M144" s="77"/>
      <c r="N144" s="77"/>
    </row>
    <row r="145" spans="10:14" ht="19.5" customHeight="1">
      <c r="J145" s="77"/>
      <c r="K145" s="77"/>
      <c r="L145" s="77"/>
      <c r="M145" s="77"/>
      <c r="N145" s="77"/>
    </row>
    <row r="146" spans="10:14" ht="19.5" customHeight="1">
      <c r="J146" s="77"/>
      <c r="K146" s="77"/>
      <c r="L146" s="77"/>
      <c r="M146" s="77"/>
      <c r="N146" s="77"/>
    </row>
    <row r="147" spans="10:14" ht="19.5" customHeight="1">
      <c r="J147" s="77"/>
      <c r="K147" s="77"/>
      <c r="L147" s="77"/>
      <c r="M147" s="77"/>
      <c r="N147" s="77"/>
    </row>
    <row r="148" spans="10:14" ht="19.5" customHeight="1">
      <c r="J148" s="77"/>
      <c r="K148" s="77"/>
      <c r="L148" s="77"/>
      <c r="M148" s="77"/>
      <c r="N148" s="77"/>
    </row>
    <row r="149" spans="10:14" ht="19.5" customHeight="1">
      <c r="J149" s="77"/>
      <c r="K149" s="77"/>
      <c r="L149" s="77"/>
      <c r="M149" s="77"/>
      <c r="N149" s="77"/>
    </row>
    <row r="150" spans="10:14" ht="19.5" customHeight="1">
      <c r="J150" s="77"/>
      <c r="K150" s="77"/>
      <c r="L150" s="77"/>
      <c r="M150" s="77"/>
      <c r="N150" s="77"/>
    </row>
    <row r="151" spans="10:14" ht="19.5" customHeight="1">
      <c r="J151" s="77"/>
      <c r="K151" s="77"/>
      <c r="L151" s="77"/>
      <c r="M151" s="77"/>
      <c r="N151" s="77"/>
    </row>
    <row r="152" spans="10:14" ht="19.5" customHeight="1">
      <c r="J152" s="77"/>
      <c r="K152" s="77"/>
      <c r="L152" s="77"/>
      <c r="M152" s="77"/>
      <c r="N152" s="77"/>
    </row>
    <row r="153" spans="10:14" ht="19.5" customHeight="1">
      <c r="J153" s="77"/>
      <c r="K153" s="77"/>
      <c r="L153" s="77"/>
      <c r="M153" s="77"/>
      <c r="N153" s="77"/>
    </row>
    <row r="154" spans="10:14" ht="19.5" customHeight="1">
      <c r="J154" s="77"/>
      <c r="K154" s="77"/>
      <c r="L154" s="77"/>
      <c r="M154" s="77"/>
      <c r="N154" s="77"/>
    </row>
    <row r="155" spans="10:14" ht="19.5" customHeight="1">
      <c r="J155" s="77"/>
      <c r="K155" s="77"/>
      <c r="L155" s="77"/>
      <c r="M155" s="77"/>
      <c r="N155" s="77"/>
    </row>
    <row r="156" spans="10:14" ht="19.5" customHeight="1">
      <c r="J156" s="77"/>
      <c r="K156" s="77"/>
      <c r="L156" s="77"/>
      <c r="M156" s="77"/>
      <c r="N156" s="77"/>
    </row>
    <row r="157" spans="10:14" ht="19.5" customHeight="1">
      <c r="J157" s="77"/>
      <c r="K157" s="77"/>
      <c r="L157" s="77"/>
      <c r="M157" s="77"/>
      <c r="N157" s="77"/>
    </row>
    <row r="158" spans="10:14" ht="19.5" customHeight="1">
      <c r="J158" s="77"/>
      <c r="K158" s="77"/>
      <c r="L158" s="77"/>
      <c r="M158" s="77"/>
      <c r="N158" s="77"/>
    </row>
    <row r="159" spans="10:14" ht="19.5" customHeight="1">
      <c r="J159" s="77"/>
      <c r="K159" s="77"/>
      <c r="L159" s="77"/>
      <c r="M159" s="77"/>
      <c r="N159" s="77"/>
    </row>
    <row r="160" spans="10:14" ht="19.5" customHeight="1">
      <c r="J160" s="77"/>
      <c r="K160" s="77"/>
      <c r="L160" s="77"/>
      <c r="M160" s="77"/>
      <c r="N160" s="77"/>
    </row>
    <row r="161" spans="10:14" ht="19.5" customHeight="1">
      <c r="J161" s="77"/>
      <c r="K161" s="77"/>
      <c r="L161" s="77"/>
      <c r="M161" s="77"/>
      <c r="N161" s="77"/>
    </row>
    <row r="162" spans="10:14" ht="19.5" customHeight="1">
      <c r="J162" s="77"/>
      <c r="K162" s="77"/>
      <c r="L162" s="77"/>
      <c r="M162" s="77"/>
      <c r="N162" s="77"/>
    </row>
    <row r="163" spans="10:14" ht="19.5" customHeight="1">
      <c r="J163" s="77"/>
      <c r="K163" s="77"/>
      <c r="L163" s="77"/>
      <c r="M163" s="77"/>
      <c r="N163" s="77"/>
    </row>
    <row r="164" spans="10:14" ht="19.5" customHeight="1">
      <c r="J164" s="77"/>
      <c r="K164" s="77"/>
      <c r="L164" s="77"/>
      <c r="M164" s="77"/>
      <c r="N164" s="77"/>
    </row>
    <row r="165" spans="10:14" ht="19.5" customHeight="1">
      <c r="J165" s="77"/>
      <c r="K165" s="77"/>
      <c r="L165" s="77"/>
      <c r="M165" s="77"/>
      <c r="N165" s="77"/>
    </row>
    <row r="166" spans="10:14" ht="19.5" customHeight="1">
      <c r="J166" s="77"/>
      <c r="K166" s="77"/>
      <c r="L166" s="77"/>
      <c r="M166" s="77"/>
      <c r="N166" s="77"/>
    </row>
    <row r="167" spans="10:14" ht="19.5" customHeight="1">
      <c r="J167" s="77"/>
      <c r="K167" s="77"/>
      <c r="L167" s="77"/>
      <c r="M167" s="77"/>
      <c r="N167" s="77"/>
    </row>
    <row r="168" spans="10:14" ht="19.5" customHeight="1">
      <c r="J168" s="77"/>
      <c r="K168" s="77"/>
      <c r="L168" s="77"/>
      <c r="M168" s="77"/>
      <c r="N168" s="77"/>
    </row>
    <row r="169" spans="10:14" ht="19.5" customHeight="1">
      <c r="J169" s="77"/>
      <c r="K169" s="77"/>
      <c r="L169" s="77"/>
      <c r="M169" s="77"/>
      <c r="N169" s="77"/>
    </row>
    <row r="170" spans="10:14" ht="19.5" customHeight="1">
      <c r="J170" s="77"/>
      <c r="K170" s="77"/>
      <c r="L170" s="77"/>
      <c r="M170" s="77"/>
      <c r="N170" s="77"/>
    </row>
    <row r="171" spans="10:14" ht="19.5" customHeight="1">
      <c r="J171" s="77"/>
      <c r="K171" s="77"/>
      <c r="L171" s="77"/>
      <c r="M171" s="77"/>
      <c r="N171" s="77"/>
    </row>
    <row r="172" spans="10:14" ht="19.5" customHeight="1">
      <c r="J172" s="77"/>
      <c r="K172" s="77"/>
      <c r="L172" s="77"/>
      <c r="M172" s="77"/>
      <c r="N172" s="77"/>
    </row>
  </sheetData>
  <sheetProtection/>
  <mergeCells count="7">
    <mergeCell ref="A47:O47"/>
    <mergeCell ref="A1:O2"/>
    <mergeCell ref="N4:O4"/>
    <mergeCell ref="B4:D4"/>
    <mergeCell ref="F4:H4"/>
    <mergeCell ref="J4:L4"/>
    <mergeCell ref="A3:O3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51667042</cp:lastModifiedBy>
  <cp:lastPrinted>2014-03-25T14:59:12Z</cp:lastPrinted>
  <dcterms:created xsi:type="dcterms:W3CDTF">2014-03-24T15:52:20Z</dcterms:created>
  <dcterms:modified xsi:type="dcterms:W3CDTF">2014-03-25T14:59:27Z</dcterms:modified>
  <cp:category/>
  <cp:version/>
  <cp:contentType/>
  <cp:contentStatus/>
</cp:coreProperties>
</file>