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65" activeTab="3"/>
  </bookViews>
  <sheets>
    <sheet name="A 1 Sinteza executie trim. I " sheetId="1" r:id="rId1"/>
    <sheet name="Anexa 2 " sheetId="2" r:id="rId2"/>
    <sheet name="A 3 ch personal pe bugete" sheetId="3" r:id="rId3"/>
    <sheet name="A 4 OPC BS p" sheetId="4" r:id="rId4"/>
    <sheet name="Sheet1" sheetId="5" r:id="rId5"/>
    <sheet name="Sheet2" sheetId="6" r:id="rId6"/>
    <sheet name="Sheet3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2">'A 3 ch personal pe bugete'!$B$2:$L$15</definedName>
    <definedName name="_xlnm.Print_Area" localSheetId="3">'A 4 OPC BS p'!$B$1:$I$61</definedName>
    <definedName name="_xlnm.Print_Area" localSheetId="1">'Anexa 2 '!$A$2:$O$64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'!$4:$11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<sst xmlns="http://schemas.openxmlformats.org/spreadsheetml/2006/main" count="201" uniqueCount="175">
  <si>
    <t>PIB 2008=</t>
  </si>
  <si>
    <t>PIB 2009=</t>
  </si>
  <si>
    <t xml:space="preserve">   </t>
  </si>
  <si>
    <t xml:space="preserve">    </t>
  </si>
  <si>
    <t>Program 2009</t>
  </si>
  <si>
    <t>mil.lei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</si>
  <si>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</si>
  <si>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</si>
  <si>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</si>
  <si>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</si>
  <si>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</si>
  <si>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</si>
  <si>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</si>
  <si>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</si>
  <si>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</si>
  <si>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</si>
  <si>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</si>
  <si>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</si>
  <si>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</si>
  <si>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</si>
  <si>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</si>
  <si>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</si>
  <si>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</si>
  <si>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</si>
  <si>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</si>
  <si>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</si>
  <si>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</si>
  <si>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</si>
  <si>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</si>
  <si>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</si>
  <si>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</si>
  <si>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</si>
  <si>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</si>
  <si>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</si>
  <si>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</si>
  <si>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</si>
  <si>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</si>
  <si>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</si>
  <si>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</si>
  <si>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</si>
  <si>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</si>
  <si>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</si>
  <si>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</si>
  <si>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</si>
  <si>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</si>
  <si>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</si>
  <si>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 xml:space="preserve"> Active nefinanciare</t>
  </si>
  <si>
    <t xml:space="preserve"> Active financiare</t>
  </si>
  <si>
    <t>Fond national de dezvoltare</t>
  </si>
  <si>
    <t>Imprumuturi</t>
  </si>
  <si>
    <t>Rambursari de credite</t>
  </si>
  <si>
    <t>Plati efectuate in anii precedenti si recuperate in anul curent **)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</si>
  <si>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</si>
  <si>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</si>
  <si>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</si>
  <si>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</si>
  <si>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</si>
  <si>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</si>
  <si>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</si>
  <si>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</si>
  <si>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</si>
  <si>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</si>
  <si>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</si>
  <si>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 xml:space="preserve">         PIB - milioane lei  </t>
  </si>
  <si>
    <t>TOTAL - program anual</t>
  </si>
  <si>
    <t>% din total program anual</t>
  </si>
  <si>
    <t>Trim.III</t>
  </si>
  <si>
    <t>Trim.IV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</si>
  <si>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</si>
  <si>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</si>
  <si>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</si>
  <si>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</si>
  <si>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</si>
  <si>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</si>
  <si>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</si>
  <si>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</si>
  <si>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</si>
  <si>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</si>
  <si>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</si>
  <si>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</si>
  <si>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</si>
  <si>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</si>
  <si>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</si>
  <si>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</si>
  <si>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</si>
  <si>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</si>
  <si>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</si>
  <si>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</si>
  <si>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</si>
  <si>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</si>
  <si>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</si>
  <si>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</si>
  <si>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</si>
  <si>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</si>
  <si>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3</t>
  </si>
  <si>
    <t>5</t>
  </si>
  <si>
    <t xml:space="preserve">Inalta Curte de Casatie si Justitie </t>
  </si>
  <si>
    <t xml:space="preserve">Ministerul Sanatatii </t>
  </si>
  <si>
    <t>Consiliul National de Solutionare a Contestatiilor</t>
  </si>
  <si>
    <t>6=5/4*100</t>
  </si>
  <si>
    <t xml:space="preserve">-milioane lei- </t>
  </si>
  <si>
    <r>
      <t xml:space="preserve"> </t>
    </r>
    <r>
      <rPr>
        <b/>
        <sz val="10"/>
        <color indexed="8"/>
        <rFont val="Arial"/>
        <family val="2"/>
      </rPr>
      <t>TOTAL din care:</t>
    </r>
  </si>
  <si>
    <t xml:space="preserve">Program Trim. I </t>
  </si>
  <si>
    <t>Execuţie trim. I</t>
  </si>
  <si>
    <t xml:space="preserve">         EXECUŢIA BUGETULUI GENERAL CONSOLIDAT                                                                                                                                pe trimestrul I 2013</t>
  </si>
  <si>
    <t>Trimestrul I 
iniţial</t>
  </si>
  <si>
    <t>Trimestrul I 
actualizat</t>
  </si>
  <si>
    <t>Program trim. I 2013</t>
  </si>
  <si>
    <t>Realizari trim. I 2013</t>
  </si>
  <si>
    <t>Grad de realizare trim.I 2013</t>
  </si>
  <si>
    <t xml:space="preserve">   -pe anul 2013 -</t>
  </si>
  <si>
    <t>Execuţie trimestrul I</t>
  </si>
  <si>
    <t>CHELTUIELI DE PERSONAL  2013</t>
  </si>
  <si>
    <t>mii lei</t>
  </si>
  <si>
    <t>Program 2013 iniţial</t>
  </si>
  <si>
    <t>Program 2013 actualizat</t>
  </si>
  <si>
    <t>Trimestrul I iniţial</t>
  </si>
  <si>
    <t>Trimestrul I actualizat</t>
  </si>
  <si>
    <t>1</t>
  </si>
  <si>
    <t>Administratia Prezidentiala</t>
  </si>
  <si>
    <t>Senatul României</t>
  </si>
  <si>
    <t>Camera Deputaţilor</t>
  </si>
  <si>
    <t>Curtea Constituţională</t>
  </si>
  <si>
    <t>6</t>
  </si>
  <si>
    <t>Consiliul Legislativ</t>
  </si>
  <si>
    <t>7</t>
  </si>
  <si>
    <t>Curtea de Conturi</t>
  </si>
  <si>
    <t>8</t>
  </si>
  <si>
    <t>Consiliul Concurenţei</t>
  </si>
  <si>
    <t>9</t>
  </si>
  <si>
    <t>Avocatul Poporului</t>
  </si>
  <si>
    <t>Consiliul Naţional pentru Studierea Arhivelor Securităţii</t>
  </si>
  <si>
    <t>11</t>
  </si>
  <si>
    <t>Consiliul Naţional al Audiovizualului</t>
  </si>
  <si>
    <t>Secretariatul General al Guvernului</t>
  </si>
  <si>
    <t>Ministerul Afacerilor Externe</t>
  </si>
  <si>
    <t>Ministerul Dezvoltării Regionale şi Administraţiei Publice</t>
  </si>
  <si>
    <t xml:space="preserve">Ministerul Finantelor Publice   </t>
  </si>
  <si>
    <t xml:space="preserve">Ministerul Justiţiei </t>
  </si>
  <si>
    <t>Ministerul Apararii Nationale</t>
  </si>
  <si>
    <t>Ministerul Afacerilor Interne</t>
  </si>
  <si>
    <t>20</t>
  </si>
  <si>
    <t xml:space="preserve">Ministerul Muncii, Familiei, Protecţiei Sociale şi Persoanelor Vârstnice                                                                </t>
  </si>
  <si>
    <t xml:space="preserve">Ministerul Tineretului si Sportului                        </t>
  </si>
  <si>
    <t>22</t>
  </si>
  <si>
    <t xml:space="preserve">Ministerul Agriculturii si Dezvoltarii Rurale   </t>
  </si>
  <si>
    <t>Ministerul Mediului si Schimbărilor Climatice</t>
  </si>
  <si>
    <t>Ministerul Transporturilor</t>
  </si>
  <si>
    <t xml:space="preserve">Ministerul Educatiei Naţionale                   </t>
  </si>
  <si>
    <t xml:space="preserve">Ministerul Culturii </t>
  </si>
  <si>
    <t>Ministerul pentru Societatea Informaţională</t>
  </si>
  <si>
    <t>Ministerul Public</t>
  </si>
  <si>
    <t>Agenţia Naţională de Integritate</t>
  </si>
  <si>
    <t>Serviciul Român de Informaţii</t>
  </si>
  <si>
    <t>Serviciul de Informaţii Externe</t>
  </si>
  <si>
    <t>Serviciul de Protecţie şi Pază</t>
  </si>
  <si>
    <t>Serviciul de Telecomunicaţii Speciale</t>
  </si>
  <si>
    <t>Ministerul Economiei</t>
  </si>
  <si>
    <t>Academia Română</t>
  </si>
  <si>
    <t>Secretariatul de Stat pentru Problemele Revoluţionarilor din Decembrie 1989</t>
  </si>
  <si>
    <t>Oficiul Naţional de Prevenire şi Combaterea Spălării Banilor</t>
  </si>
  <si>
    <t>Oficiul Registrului National al Informatiilor Secrete de Stat</t>
  </si>
  <si>
    <t xml:space="preserve">Consiliul Naţional pentru Combaterea Discriminării </t>
  </si>
  <si>
    <t>Societatea Română de Televiziune</t>
  </si>
  <si>
    <t>Consiliul Superior al Magistraturii</t>
  </si>
  <si>
    <t>Autoritatea Electorală Permanentă</t>
  </si>
  <si>
    <t>Autoritatea Naţională de Supraveghere a Prelucrării Datelor cu Caracter Personal</t>
  </si>
  <si>
    <t>Consiliul Economic si Social</t>
  </si>
  <si>
    <t>Autoritatea pentru Administrarea Activelor Statului</t>
  </si>
  <si>
    <t>Ministerul Fondurilor Europene</t>
  </si>
  <si>
    <t>Ministerul Finanţelor Publice - Acţiuni Generale</t>
  </si>
  <si>
    <t>% din program trim.I</t>
  </si>
  <si>
    <t xml:space="preserve">Program         trim. I 2013 
</t>
  </si>
  <si>
    <t xml:space="preserve">              a preluarii structurilor din domeniul fondurilor europene conf. OUG nr. 96/2012</t>
  </si>
  <si>
    <t xml:space="preserve">NOTA: La Ministerul Fondurilor Europene programul pe trim I nu a fost actualizat ca urmare </t>
  </si>
</sst>
</file>

<file path=xl/styles.xml><?xml version="1.0" encoding="utf-8"?>
<styleSheet xmlns="http://schemas.openxmlformats.org/spreadsheetml/2006/main">
  <numFmts count="6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#,##0.000"/>
    <numFmt numFmtId="170" formatCode="0.0"/>
    <numFmt numFmtId="171" formatCode="#,##0.0000"/>
    <numFmt numFmtId="172" formatCode="0.0%"/>
    <numFmt numFmtId="173" formatCode="\$#,##0_);[Red]&quot;($&quot;#,##0\)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General_)"/>
    <numFmt numFmtId="180" formatCode="0.000_)"/>
    <numFmt numFmtId="181" formatCode="#,##0.0;\-#,##0.0;&quot;--&quot;"/>
    <numFmt numFmtId="182" formatCode="#,##0&quot; лв&quot;;\-#,##0&quot; лв&quot;"/>
    <numFmt numFmtId="183" formatCode="mmmm\ d&quot;, &quot;yyyy"/>
    <numFmt numFmtId="184" formatCode="_-[$€-2]* #,##0.00_-;\-[$€-2]* #,##0.00_-;_-[$€-2]* \-??_-"/>
    <numFmt numFmtId="185" formatCode="_-* #,##0\ _F_t_-;\-* #,##0\ _F_t_-;_-* &quot;- &quot;_F_t_-;_-@_-"/>
    <numFmt numFmtId="186" formatCode="_-* #,##0.00\ _F_t_-;\-* #,##0.00\ _F_t_-;_-* \-??\ _F_t_-;_-@_-"/>
    <numFmt numFmtId="187" formatCode="#."/>
    <numFmt numFmtId="188" formatCode="#,##0&quot; Kč&quot;;\-#,##0&quot; Kč&quot;"/>
    <numFmt numFmtId="189" formatCode="_-* #,##0.00&quot; Kč&quot;_-;\-* #,##0.00&quot; Kč&quot;_-;_-* \-??&quot; Kč&quot;_-;_-@_-"/>
    <numFmt numFmtId="190" formatCode="_(* #,##0_);_(* \(#,##0\);_(* \-_);_(@_)"/>
    <numFmt numFmtId="191" formatCode="_(* #,##0.00_);_(* \(#,##0.00\);_(* \-??_);_(@_)"/>
    <numFmt numFmtId="192" formatCode="_-* #,##0.00\ _F_-;\-* #,##0.00\ _F_-;_-* \-??\ _F_-;_-@_-"/>
    <numFmt numFmtId="193" formatCode="\$#,##0_);&quot;($&quot;#,##0\)"/>
    <numFmt numFmtId="194" formatCode="_(\$* #,##0_);_(\$* \(#,##0\);_(\$* \-_);_(@_)"/>
    <numFmt numFmtId="195" formatCode="_(\$* #,##0.00_);_(\$* \(#,##0.00\);_(\$* \-??_);_(@_)"/>
    <numFmt numFmtId="196" formatCode="[&gt;=0.05]#,##0.0;[&lt;=-0.05]\-#,##0.0;?0.0"/>
    <numFmt numFmtId="197" formatCode="_-* #,##0&quot; Ft&quot;_-;\-* #,##0&quot; Ft&quot;_-;_-* &quot;- Ft&quot;_-;_-@_-"/>
    <numFmt numFmtId="198" formatCode="_-* #,##0.00&quot; Ft&quot;_-;\-* #,##0.00&quot; Ft&quot;_-;_-* \-??&quot; 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#\ ##0.0"/>
    <numFmt numFmtId="204" formatCode="mmmm\ yyyy"/>
    <numFmt numFmtId="205" formatCode="_-* #,##0&quot; к.&quot;_-;\-* #,##0&quot; к.&quot;_-;_-* &quot;- к.&quot;_-;_-@_-"/>
    <numFmt numFmtId="206" formatCode="_-* #,##0.00&quot; к.&quot;_-;\-* #,##0.00&quot; к.&quot;_-;_-* \-??&quot; к.&quot;_-;_-@_-"/>
    <numFmt numFmtId="207" formatCode="_-* #,##0\ _г_р_н_._-;\-* #,##0\ _г_р_н_._-;_-* &quot;- &quot;_г_р_н_._-;_-@_-"/>
    <numFmt numFmtId="208" formatCode="_-* #,##0.00\ _г_р_н_._-;\-* #,##0.00\ _г_р_н_._-;_-* \-??\ _г_р_н_._-;_-@_-"/>
    <numFmt numFmtId="209" formatCode="_-* #,##0\ _к_._-;\-* #,##0\ _к_._-;_-* &quot;- &quot;_к_._-;_-@_-"/>
    <numFmt numFmtId="210" formatCode="#,##0\ \ \ \ "/>
    <numFmt numFmtId="211" formatCode="#,##0.0_);\(#,##0.0\)"/>
    <numFmt numFmtId="212" formatCode="#,##0_);\(#,##0\)"/>
    <numFmt numFmtId="213" formatCode="#,##0.00_);\(#,##0.00\)"/>
    <numFmt numFmtId="214" formatCode="#,##0.000_);\(#,##0.00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"/>
  </numFmts>
  <fonts count="86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color indexed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3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78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3" fontId="1" fillId="0" borderId="0" applyFill="0" applyBorder="0" applyAlignment="0" applyProtection="0"/>
    <xf numFmtId="0" fontId="5" fillId="0" borderId="1">
      <alignment/>
      <protection hidden="1"/>
    </xf>
    <xf numFmtId="179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79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79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167" fontId="0" fillId="0" borderId="0" applyFont="0" applyFill="0" applyBorder="0" applyAlignment="0" applyProtection="0"/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65" fontId="0" fillId="0" borderId="0" applyFont="0" applyFill="0" applyBorder="0" applyAlignment="0" applyProtection="0"/>
    <xf numFmtId="169" fontId="22" fillId="0" borderId="0">
      <alignment horizontal="right" vertical="top"/>
      <protection/>
    </xf>
    <xf numFmtId="181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0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4" fontId="1" fillId="0" borderId="0" applyFill="0" applyBorder="0" applyAlignment="0" applyProtection="0"/>
    <xf numFmtId="179" fontId="27" fillId="0" borderId="0">
      <alignment/>
      <protection/>
    </xf>
    <xf numFmtId="0" fontId="28" fillId="0" borderId="0" applyNumberFormat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0" fontId="0" fillId="0" borderId="0" applyFill="0" applyBorder="0" applyAlignment="0" applyProtection="0"/>
    <xf numFmtId="1" fontId="1" fillId="0" borderId="0" applyFill="0" applyBorder="0" applyAlignment="0" applyProtection="0"/>
    <xf numFmtId="170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79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7" fontId="38" fillId="0" borderId="0">
      <alignment/>
      <protection locked="0"/>
    </xf>
    <xf numFmtId="187" fontId="38" fillId="0" borderId="0">
      <alignment/>
      <protection locked="0"/>
    </xf>
    <xf numFmtId="179" fontId="39" fillId="0" borderId="0" applyFill="0" applyBorder="0" applyAlignment="0" applyProtection="0"/>
    <xf numFmtId="179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8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79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79" fontId="43" fillId="0" borderId="0" applyFill="0" applyBorder="0" applyAlignment="0" applyProtection="0"/>
    <xf numFmtId="0" fontId="44" fillId="0" borderId="0">
      <alignment/>
      <protection/>
    </xf>
    <xf numFmtId="179" fontId="43" fillId="0" borderId="0" applyFill="0" applyBorder="0" applyAlignment="0" applyProtection="0"/>
    <xf numFmtId="168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79" fontId="47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6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1" fontId="1" fillId="0" borderId="0" applyFill="0" applyBorder="0" applyAlignment="0" applyProtection="0"/>
    <xf numFmtId="0" fontId="42" fillId="21" borderId="15" applyNumberFormat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02" fontId="1" fillId="0" borderId="0" applyFill="0" applyBorder="0" applyAlignment="0">
      <protection/>
    </xf>
    <xf numFmtId="0" fontId="22" fillId="0" borderId="0">
      <alignment/>
      <protection/>
    </xf>
    <xf numFmtId="179" fontId="55" fillId="0" borderId="0" applyFill="0" applyBorder="0" applyAlignment="0" applyProtection="0"/>
    <xf numFmtId="170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79" fontId="0" fillId="0" borderId="0">
      <alignment/>
      <protection/>
    </xf>
    <xf numFmtId="0" fontId="6" fillId="0" borderId="0" applyNumberFormat="0" applyFill="0" applyBorder="0" applyAlignment="0" applyProtection="0"/>
    <xf numFmtId="203" fontId="58" fillId="0" borderId="0" applyBorder="0">
      <alignment/>
      <protection/>
    </xf>
    <xf numFmtId="203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3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6" fillId="0" borderId="0" applyNumberFormat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18" applyFill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204" fontId="1" fillId="0" borderId="0">
      <alignment horizontal="right"/>
      <protection/>
    </xf>
    <xf numFmtId="179" fontId="64" fillId="0" borderId="0" applyFill="0" applyBorder="0" applyAlignment="0" applyProtection="0"/>
    <xf numFmtId="179" fontId="65" fillId="0" borderId="0" applyFill="0" applyBorder="0" applyAlignment="0" applyProtection="0"/>
    <xf numFmtId="170" fontId="25" fillId="0" borderId="0">
      <alignment horizontal="right"/>
      <protection/>
    </xf>
    <xf numFmtId="0" fontId="66" fillId="0" borderId="0" applyProtection="0">
      <alignment/>
    </xf>
    <xf numFmtId="205" fontId="1" fillId="0" borderId="0" applyFill="0" applyBorder="0" applyAlignment="0" applyProtection="0"/>
    <xf numFmtId="206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79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179" fontId="70" fillId="0" borderId="0" applyFill="0" applyBorder="0" applyAlignment="0" applyProtection="0"/>
    <xf numFmtId="179" fontId="70" fillId="0" borderId="0" applyFill="0" applyBorder="0" applyAlignment="0" applyProtection="0"/>
    <xf numFmtId="2" fontId="66" fillId="0" borderId="0" applyProtection="0">
      <alignment/>
    </xf>
    <xf numFmtId="209" fontId="1" fillId="0" borderId="0" applyFill="0" applyBorder="0" applyAlignment="0" applyProtection="0"/>
    <xf numFmtId="208" fontId="1" fillId="0" borderId="0" applyFill="0" applyBorder="0" applyAlignment="0" applyProtection="0"/>
  </cellStyleXfs>
  <cellXfs count="285">
    <xf numFmtId="0" fontId="0" fillId="0" borderId="0" xfId="0" applyAlignment="1">
      <alignment/>
    </xf>
    <xf numFmtId="168" fontId="71" fillId="30" borderId="0" xfId="0" applyNumberFormat="1" applyFont="1" applyFill="1" applyAlignment="1" applyProtection="1">
      <alignment horizontal="center"/>
      <protection locked="0"/>
    </xf>
    <xf numFmtId="168" fontId="71" fillId="30" borderId="0" xfId="0" applyNumberFormat="1" applyFont="1" applyFill="1" applyAlignment="1" applyProtection="1">
      <alignment/>
      <protection locked="0"/>
    </xf>
    <xf numFmtId="168" fontId="72" fillId="30" borderId="0" xfId="0" applyNumberFormat="1" applyFont="1" applyFill="1" applyAlignment="1" applyProtection="1">
      <alignment horizontal="center"/>
      <protection locked="0"/>
    </xf>
    <xf numFmtId="168" fontId="73" fillId="30" borderId="0" xfId="209" applyNumberFormat="1" applyFont="1" applyFill="1" applyBorder="1" applyAlignment="1">
      <alignment horizontal="right"/>
      <protection/>
    </xf>
    <xf numFmtId="168" fontId="73" fillId="30" borderId="0" xfId="0" applyNumberFormat="1" applyFont="1" applyFill="1" applyAlignment="1" applyProtection="1">
      <alignment horizontal="center"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68" fontId="75" fillId="30" borderId="0" xfId="0" applyNumberFormat="1" applyFont="1" applyFill="1" applyBorder="1" applyAlignment="1" applyProtection="1">
      <alignment/>
      <protection locked="0"/>
    </xf>
    <xf numFmtId="168" fontId="71" fillId="30" borderId="20" xfId="0" applyNumberFormat="1" applyFont="1" applyFill="1" applyBorder="1" applyAlignment="1" applyProtection="1">
      <alignment horizontal="center"/>
      <protection locked="0"/>
    </xf>
    <xf numFmtId="168" fontId="71" fillId="30" borderId="0" xfId="0" applyNumberFormat="1" applyFont="1" applyFill="1" applyBorder="1" applyAlignment="1" applyProtection="1">
      <alignment/>
      <protection locked="0"/>
    </xf>
    <xf numFmtId="168" fontId="73" fillId="30" borderId="0" xfId="0" applyNumberFormat="1" applyFont="1" applyFill="1" applyBorder="1" applyAlignment="1" applyProtection="1">
      <alignment horizontal="right"/>
      <protection locked="0"/>
    </xf>
    <xf numFmtId="168" fontId="71" fillId="30" borderId="0" xfId="0" applyNumberFormat="1" applyFont="1" applyFill="1" applyBorder="1" applyAlignment="1" applyProtection="1">
      <alignment horizontal="right"/>
      <protection locked="0"/>
    </xf>
    <xf numFmtId="168" fontId="71" fillId="30" borderId="20" xfId="0" applyNumberFormat="1" applyFont="1" applyFill="1" applyBorder="1" applyAlignment="1" applyProtection="1">
      <alignment horizontal="right"/>
      <protection locked="0"/>
    </xf>
    <xf numFmtId="168" fontId="71" fillId="30" borderId="21" xfId="0" applyNumberFormat="1" applyFont="1" applyFill="1" applyBorder="1" applyAlignment="1" applyProtection="1">
      <alignment horizontal="center"/>
      <protection locked="0"/>
    </xf>
    <xf numFmtId="168" fontId="73" fillId="30" borderId="22" xfId="0" applyNumberFormat="1" applyFont="1" applyFill="1" applyBorder="1" applyAlignment="1" applyProtection="1">
      <alignment horizontal="center" vertical="center" wrapText="1"/>
      <protection locked="0"/>
    </xf>
    <xf numFmtId="168" fontId="73" fillId="30" borderId="22" xfId="0" applyNumberFormat="1" applyFont="1" applyFill="1" applyBorder="1" applyAlignment="1" quotePrefix="1">
      <alignment horizontal="center" vertical="center" wrapText="1"/>
    </xf>
    <xf numFmtId="0" fontId="73" fillId="0" borderId="21" xfId="209" applyFont="1" applyFill="1" applyBorder="1" applyAlignment="1" quotePrefix="1">
      <alignment vertical="center" wrapText="1"/>
      <protection/>
    </xf>
    <xf numFmtId="168" fontId="74" fillId="30" borderId="23" xfId="0" applyNumberFormat="1" applyFont="1" applyFill="1" applyBorder="1" applyAlignment="1" applyProtection="1">
      <alignment horizontal="center"/>
      <protection locked="0"/>
    </xf>
    <xf numFmtId="168" fontId="24" fillId="30" borderId="0" xfId="0" applyNumberFormat="1" applyFont="1" applyFill="1" applyBorder="1" applyAlignment="1" applyProtection="1">
      <alignment horizontal="center" wrapText="1"/>
      <protection locked="0"/>
    </xf>
    <xf numFmtId="0" fontId="24" fillId="0" borderId="23" xfId="209" applyFont="1" applyFill="1" applyBorder="1" applyAlignment="1">
      <alignment horizontal="center"/>
      <protection/>
    </xf>
    <xf numFmtId="0" fontId="24" fillId="0" borderId="23" xfId="209" applyFont="1" applyFill="1" applyBorder="1" applyAlignment="1">
      <alignment horizontal="center" wrapText="1"/>
      <protection/>
    </xf>
    <xf numFmtId="0" fontId="73" fillId="0" borderId="23" xfId="209" applyFont="1" applyFill="1" applyBorder="1" applyAlignment="1" quotePrefix="1">
      <alignment vertical="center" wrapText="1"/>
      <protection/>
    </xf>
    <xf numFmtId="168" fontId="74" fillId="30" borderId="0" xfId="0" applyNumberFormat="1" applyFont="1" applyFill="1" applyBorder="1" applyAlignment="1" applyProtection="1">
      <alignment horizontal="center"/>
      <protection locked="0"/>
    </xf>
    <xf numFmtId="168" fontId="71" fillId="30" borderId="24" xfId="0" applyNumberFormat="1" applyFont="1" applyFill="1" applyBorder="1" applyAlignment="1" applyProtection="1">
      <alignment horizontal="center" vertical="center"/>
      <protection locked="0"/>
    </xf>
    <xf numFmtId="168" fontId="71" fillId="30" borderId="24" xfId="0" applyNumberFormat="1" applyFont="1" applyFill="1" applyBorder="1" applyAlignment="1" applyProtection="1">
      <alignment vertical="center"/>
      <protection locked="0"/>
    </xf>
    <xf numFmtId="168" fontId="73" fillId="30" borderId="24" xfId="0" applyNumberFormat="1" applyFont="1" applyFill="1" applyBorder="1" applyAlignment="1" applyProtection="1">
      <alignment horizontal="center" vertical="center"/>
      <protection locked="0"/>
    </xf>
    <xf numFmtId="49" fontId="73" fillId="0" borderId="24" xfId="209" applyNumberFormat="1" applyFont="1" applyFill="1" applyBorder="1" applyAlignment="1">
      <alignment horizontal="center"/>
      <protection/>
    </xf>
    <xf numFmtId="168" fontId="71" fillId="30" borderId="0" xfId="0" applyNumberFormat="1" applyFont="1" applyFill="1" applyBorder="1" applyAlignment="1" applyProtection="1">
      <alignment horizontal="center" vertical="center"/>
      <protection locked="0"/>
    </xf>
    <xf numFmtId="168" fontId="73" fillId="4" borderId="0" xfId="0" applyNumberFormat="1" applyFont="1" applyFill="1" applyBorder="1" applyAlignment="1" applyProtection="1">
      <alignment horizontal="left" vertical="center"/>
      <protection locked="0"/>
    </xf>
    <xf numFmtId="168" fontId="73" fillId="4" borderId="0" xfId="209" applyNumberFormat="1" applyFont="1" applyFill="1" applyBorder="1" applyAlignment="1">
      <alignment horizontal="right"/>
      <protection/>
    </xf>
    <xf numFmtId="168" fontId="73" fillId="4" borderId="0" xfId="0" applyNumberFormat="1" applyFont="1" applyFill="1" applyBorder="1" applyAlignment="1" applyProtection="1">
      <alignment horizontal="right" vertical="center"/>
      <protection locked="0"/>
    </xf>
    <xf numFmtId="49" fontId="73" fillId="4" borderId="0" xfId="209" applyNumberFormat="1" applyFont="1" applyFill="1" applyBorder="1" applyAlignment="1">
      <alignment horizontal="right"/>
      <protection/>
    </xf>
    <xf numFmtId="168" fontId="71" fillId="30" borderId="0" xfId="0" applyNumberFormat="1" applyFont="1" applyFill="1" applyBorder="1" applyAlignment="1" applyProtection="1">
      <alignment vertical="center"/>
      <protection locked="0"/>
    </xf>
    <xf numFmtId="168" fontId="73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0" borderId="0" xfId="209" applyNumberFormat="1" applyFont="1" applyFill="1" applyBorder="1" applyAlignment="1">
      <alignment horizontal="center"/>
      <protection/>
    </xf>
    <xf numFmtId="168" fontId="73" fillId="8" borderId="0" xfId="0" applyNumberFormat="1" applyFont="1" applyFill="1" applyBorder="1" applyAlignment="1" applyProtection="1">
      <alignment horizontal="left" vertical="center"/>
      <protection locked="0"/>
    </xf>
    <xf numFmtId="168" fontId="73" fillId="8" borderId="0" xfId="0" applyNumberFormat="1" applyFont="1" applyFill="1" applyBorder="1" applyAlignment="1" applyProtection="1">
      <alignment vertical="center"/>
      <protection locked="0"/>
    </xf>
    <xf numFmtId="168" fontId="73" fillId="8" borderId="0" xfId="0" applyNumberFormat="1" applyFont="1" applyFill="1" applyBorder="1" applyAlignment="1" applyProtection="1">
      <alignment vertical="center"/>
      <protection/>
    </xf>
    <xf numFmtId="172" fontId="76" fillId="8" borderId="0" xfId="0" applyNumberFormat="1" applyFont="1" applyFill="1" applyBorder="1" applyAlignment="1" applyProtection="1">
      <alignment horizontal="right" vertical="center"/>
      <protection locked="0"/>
    </xf>
    <xf numFmtId="4" fontId="73" fillId="30" borderId="0" xfId="0" applyNumberFormat="1" applyFont="1" applyFill="1" applyBorder="1" applyAlignment="1" applyProtection="1">
      <alignment horizontal="center" vertical="center"/>
      <protection locked="0"/>
    </xf>
    <xf numFmtId="168" fontId="73" fillId="30" borderId="0" xfId="0" applyNumberFormat="1" applyFont="1" applyFill="1" applyBorder="1" applyAlignment="1" applyProtection="1">
      <alignment horizontal="left" indent="1"/>
      <protection locked="0"/>
    </xf>
    <xf numFmtId="168" fontId="73" fillId="30" borderId="0" xfId="0" applyNumberFormat="1" applyFont="1" applyFill="1" applyBorder="1" applyAlignment="1" applyProtection="1">
      <alignment vertical="center"/>
      <protection locked="0"/>
    </xf>
    <xf numFmtId="168" fontId="73" fillId="30" borderId="0" xfId="0" applyNumberFormat="1" applyFont="1" applyFill="1" applyBorder="1" applyAlignment="1" applyProtection="1">
      <alignment vertical="center"/>
      <protection/>
    </xf>
    <xf numFmtId="172" fontId="76" fillId="0" borderId="0" xfId="0" applyNumberFormat="1" applyFont="1" applyFill="1" applyBorder="1" applyAlignment="1" applyProtection="1">
      <alignment horizontal="right" vertical="center"/>
      <protection locked="0"/>
    </xf>
    <xf numFmtId="168" fontId="77" fillId="30" borderId="0" xfId="0" applyNumberFormat="1" applyFont="1" applyFill="1" applyBorder="1" applyAlignment="1" applyProtection="1">
      <alignment horizontal="center"/>
      <protection locked="0"/>
    </xf>
    <xf numFmtId="168" fontId="73" fillId="30" borderId="0" xfId="0" applyNumberFormat="1" applyFont="1" applyFill="1" applyBorder="1" applyAlignment="1" applyProtection="1">
      <alignment horizontal="center"/>
      <protection locked="0"/>
    </xf>
    <xf numFmtId="168" fontId="73" fillId="30" borderId="0" xfId="0" applyNumberFormat="1" applyFont="1" applyFill="1" applyBorder="1" applyAlignment="1" applyProtection="1">
      <alignment horizontal="left" indent="2"/>
      <protection locked="0"/>
    </xf>
    <xf numFmtId="168" fontId="73" fillId="8" borderId="0" xfId="0" applyNumberFormat="1" applyFont="1" applyFill="1" applyBorder="1" applyAlignment="1" applyProtection="1">
      <alignment horizontal="center" vertical="center"/>
      <protection locked="0"/>
    </xf>
    <xf numFmtId="168" fontId="73" fillId="30" borderId="0" xfId="0" applyNumberFormat="1" applyFont="1" applyFill="1" applyBorder="1" applyAlignment="1" applyProtection="1">
      <alignment horizontal="left" wrapText="1" indent="4"/>
      <protection locked="0"/>
    </xf>
    <xf numFmtId="168" fontId="73" fillId="30" borderId="0" xfId="0" applyNumberFormat="1" applyFont="1" applyFill="1" applyBorder="1" applyAlignment="1" applyProtection="1">
      <alignment vertical="center" wrapText="1"/>
      <protection locked="0"/>
    </xf>
    <xf numFmtId="168" fontId="71" fillId="30" borderId="0" xfId="0" applyNumberFormat="1" applyFont="1" applyFill="1" applyBorder="1" applyAlignment="1" applyProtection="1">
      <alignment horizontal="left" indent="6"/>
      <protection locked="0"/>
    </xf>
    <xf numFmtId="168" fontId="71" fillId="30" borderId="0" xfId="0" applyNumberFormat="1" applyFont="1" applyFill="1" applyBorder="1" applyAlignment="1" applyProtection="1">
      <alignment vertical="center"/>
      <protection/>
    </xf>
    <xf numFmtId="168" fontId="71" fillId="30" borderId="0" xfId="0" applyNumberFormat="1" applyFont="1" applyFill="1" applyBorder="1" applyAlignment="1" applyProtection="1">
      <alignment horizontal="left" wrapText="1" indent="6"/>
      <protection locked="0"/>
    </xf>
    <xf numFmtId="168" fontId="71" fillId="30" borderId="0" xfId="0" applyNumberFormat="1" applyFont="1" applyFill="1" applyBorder="1" applyAlignment="1" applyProtection="1">
      <alignment vertical="center" wrapText="1"/>
      <protection locked="0"/>
    </xf>
    <xf numFmtId="168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68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8" fontId="71" fillId="30" borderId="0" xfId="0" applyNumberFormat="1" applyFont="1" applyFill="1" applyBorder="1" applyAlignment="1" applyProtection="1">
      <alignment vertical="center" wrapText="1"/>
      <protection/>
    </xf>
    <xf numFmtId="168" fontId="71" fillId="30" borderId="0" xfId="0" applyNumberFormat="1" applyFont="1" applyFill="1" applyBorder="1" applyAlignment="1" applyProtection="1">
      <alignment horizontal="left"/>
      <protection locked="0"/>
    </xf>
    <xf numFmtId="168" fontId="73" fillId="30" borderId="0" xfId="0" applyNumberFormat="1" applyFont="1" applyFill="1" applyBorder="1" applyAlignment="1" applyProtection="1">
      <alignment vertical="center"/>
      <protection locked="0"/>
    </xf>
    <xf numFmtId="168" fontId="73" fillId="30" borderId="0" xfId="0" applyNumberFormat="1" applyFont="1" applyFill="1" applyBorder="1" applyAlignment="1" applyProtection="1">
      <alignment horizontal="left" vertical="center" indent="4"/>
      <protection/>
    </xf>
    <xf numFmtId="168" fontId="73" fillId="30" borderId="0" xfId="0" applyNumberFormat="1" applyFont="1" applyFill="1" applyBorder="1" applyAlignment="1">
      <alignment horizontal="left" vertical="center" indent="2"/>
    </xf>
    <xf numFmtId="168" fontId="73" fillId="30" borderId="0" xfId="0" applyNumberFormat="1" applyFont="1" applyFill="1" applyBorder="1" applyAlignment="1">
      <alignment vertical="center"/>
    </xf>
    <xf numFmtId="168" fontId="73" fillId="30" borderId="0" xfId="0" applyNumberFormat="1" applyFont="1" applyFill="1" applyBorder="1" applyAlignment="1" applyProtection="1">
      <alignment horizontal="left" vertical="center" indent="2"/>
      <protection/>
    </xf>
    <xf numFmtId="168" fontId="73" fillId="30" borderId="0" xfId="0" applyNumberFormat="1" applyFont="1" applyFill="1" applyBorder="1" applyAlignment="1" applyProtection="1">
      <alignment horizontal="left" wrapText="1"/>
      <protection locked="0"/>
    </xf>
    <xf numFmtId="168" fontId="73" fillId="30" borderId="0" xfId="0" applyNumberFormat="1" applyFont="1" applyFill="1" applyBorder="1" applyAlignment="1" applyProtection="1">
      <alignment horizontal="left" vertical="center" wrapText="1"/>
      <protection locked="0"/>
    </xf>
    <xf numFmtId="168" fontId="76" fillId="30" borderId="0" xfId="0" applyNumberFormat="1" applyFont="1" applyFill="1" applyBorder="1" applyAlignment="1" applyProtection="1">
      <alignment horizontal="right" vertical="center"/>
      <protection locked="0"/>
    </xf>
    <xf numFmtId="168" fontId="73" fillId="30" borderId="0" xfId="0" applyNumberFormat="1" applyFont="1" applyFill="1" applyBorder="1" applyAlignment="1" applyProtection="1">
      <alignment horizontal="left" wrapText="1" indent="1"/>
      <protection locked="0"/>
    </xf>
    <xf numFmtId="168" fontId="73" fillId="8" borderId="0" xfId="0" applyNumberFormat="1" applyFont="1" applyFill="1" applyBorder="1" applyAlignment="1">
      <alignment vertical="center"/>
    </xf>
    <xf numFmtId="168" fontId="73" fillId="30" borderId="0" xfId="0" applyNumberFormat="1" applyFont="1" applyFill="1" applyBorder="1" applyAlignment="1" applyProtection="1">
      <alignment horizontal="left" indent="1"/>
      <protection/>
    </xf>
    <xf numFmtId="168" fontId="73" fillId="30" borderId="0" xfId="0" applyNumberFormat="1" applyFont="1" applyFill="1" applyBorder="1" applyAlignment="1">
      <alignment horizontal="right" vertical="center"/>
    </xf>
    <xf numFmtId="168" fontId="73" fillId="30" borderId="0" xfId="0" applyNumberFormat="1" applyFont="1" applyFill="1" applyBorder="1" applyAlignment="1" applyProtection="1">
      <alignment horizontal="right" vertical="center"/>
      <protection/>
    </xf>
    <xf numFmtId="168" fontId="73" fillId="30" borderId="0" xfId="0" applyNumberFormat="1" applyFont="1" applyFill="1" applyBorder="1" applyAlignment="1" applyProtection="1">
      <alignment horizontal="left" indent="2"/>
      <protection/>
    </xf>
    <xf numFmtId="172" fontId="78" fillId="0" borderId="0" xfId="0" applyNumberFormat="1" applyFont="1" applyFill="1" applyBorder="1" applyAlignment="1" applyProtection="1">
      <alignment horizontal="right"/>
      <protection locked="0"/>
    </xf>
    <xf numFmtId="172" fontId="76" fillId="0" borderId="0" xfId="0" applyNumberFormat="1" applyFont="1" applyFill="1" applyBorder="1" applyAlignment="1" applyProtection="1">
      <alignment horizontal="right"/>
      <protection locked="0"/>
    </xf>
    <xf numFmtId="168" fontId="71" fillId="30" borderId="0" xfId="0" applyNumberFormat="1" applyFont="1" applyFill="1" applyBorder="1" applyAlignment="1" applyProtection="1">
      <alignment horizontal="left" wrapText="1" indent="4"/>
      <protection/>
    </xf>
    <xf numFmtId="168" fontId="71" fillId="30" borderId="0" xfId="0" applyNumberFormat="1" applyFont="1" applyFill="1" applyBorder="1" applyAlignment="1" applyProtection="1">
      <alignment horizontal="right" vertical="center"/>
      <protection/>
    </xf>
    <xf numFmtId="168" fontId="71" fillId="30" borderId="0" xfId="0" applyNumberFormat="1" applyFont="1" applyFill="1" applyBorder="1" applyAlignment="1" applyProtection="1">
      <alignment horizontal="right" vertical="center" wrapText="1"/>
      <protection/>
    </xf>
    <xf numFmtId="168" fontId="71" fillId="30" borderId="0" xfId="0" applyNumberFormat="1" applyFont="1" applyFill="1" applyBorder="1" applyAlignment="1">
      <alignment horizontal="right" vertical="center"/>
    </xf>
    <xf numFmtId="168" fontId="71" fillId="30" borderId="0" xfId="0" applyNumberFormat="1" applyFont="1" applyFill="1" applyBorder="1" applyAlignment="1" applyProtection="1">
      <alignment horizontal="left" indent="4"/>
      <protection/>
    </xf>
    <xf numFmtId="168" fontId="71" fillId="30" borderId="0" xfId="0" applyNumberFormat="1" applyFont="1" applyFill="1" applyBorder="1" applyAlignment="1" applyProtection="1">
      <alignment horizontal="left" vertical="center" indent="4"/>
      <protection/>
    </xf>
    <xf numFmtId="168" fontId="73" fillId="30" borderId="0" xfId="0" applyNumberFormat="1" applyFont="1" applyFill="1" applyBorder="1" applyAlignment="1" applyProtection="1">
      <alignment horizontal="left" wrapText="1" indent="2"/>
      <protection/>
    </xf>
    <xf numFmtId="168" fontId="73" fillId="30" borderId="0" xfId="0" applyNumberFormat="1" applyFont="1" applyFill="1" applyBorder="1" applyAlignment="1" applyProtection="1">
      <alignment horizontal="right" vertical="center"/>
      <protection/>
    </xf>
    <xf numFmtId="168" fontId="71" fillId="30" borderId="0" xfId="0" applyNumberFormat="1" applyFont="1" applyFill="1" applyBorder="1" applyAlignment="1" applyProtection="1">
      <alignment horizontal="left" indent="3"/>
      <protection/>
    </xf>
    <xf numFmtId="168" fontId="71" fillId="30" borderId="0" xfId="0" applyNumberFormat="1" applyFont="1" applyFill="1" applyBorder="1" applyAlignment="1">
      <alignment horizontal="left" vertical="center" indent="4"/>
    </xf>
    <xf numFmtId="168" fontId="71" fillId="30" borderId="0" xfId="0" applyNumberFormat="1" applyFont="1" applyFill="1" applyBorder="1" applyAlignment="1">
      <alignment horizontal="left" indent="3"/>
    </xf>
    <xf numFmtId="168" fontId="73" fillId="30" borderId="0" xfId="0" applyNumberFormat="1" applyFont="1" applyFill="1" applyBorder="1" applyAlignment="1">
      <alignment horizontal="left" wrapText="1" indent="1"/>
    </xf>
    <xf numFmtId="168" fontId="73" fillId="30" borderId="0" xfId="0" applyNumberFormat="1" applyFont="1" applyFill="1" applyAlignment="1">
      <alignment horizontal="left" wrapText="1" indent="1"/>
    </xf>
    <xf numFmtId="168" fontId="73" fillId="30" borderId="0" xfId="0" applyNumberFormat="1" applyFont="1" applyFill="1" applyAlignment="1">
      <alignment horizontal="center" vertical="center"/>
    </xf>
    <xf numFmtId="168" fontId="73" fillId="30" borderId="0" xfId="0" applyNumberFormat="1" applyFont="1" applyFill="1" applyBorder="1" applyAlignment="1" applyProtection="1">
      <alignment horizontal="center" vertical="center"/>
      <protection/>
    </xf>
    <xf numFmtId="168" fontId="73" fillId="30" borderId="0" xfId="0" applyNumberFormat="1" applyFont="1" applyFill="1" applyBorder="1" applyAlignment="1">
      <alignment horizontal="center" vertical="center" wrapText="1"/>
    </xf>
    <xf numFmtId="168" fontId="73" fillId="30" borderId="0" xfId="0" applyNumberFormat="1" applyFont="1" applyFill="1" applyBorder="1" applyAlignment="1">
      <alignment horizontal="center" vertical="center"/>
    </xf>
    <xf numFmtId="172" fontId="76" fillId="30" borderId="0" xfId="0" applyNumberFormat="1" applyFont="1" applyFill="1" applyBorder="1" applyAlignment="1" applyProtection="1">
      <alignment horizontal="center" vertical="center"/>
      <protection locked="0"/>
    </xf>
    <xf numFmtId="168" fontId="73" fillId="8" borderId="20" xfId="0" applyNumberFormat="1" applyFont="1" applyFill="1" applyBorder="1" applyAlignment="1" applyProtection="1">
      <alignment horizontal="left" vertical="center"/>
      <protection/>
    </xf>
    <xf numFmtId="168" fontId="73" fillId="8" borderId="20" xfId="0" applyNumberFormat="1" applyFont="1" applyFill="1" applyBorder="1" applyAlignment="1" applyProtection="1">
      <alignment/>
      <protection/>
    </xf>
    <xf numFmtId="4" fontId="73" fillId="8" borderId="20" xfId="0" applyNumberFormat="1" applyFont="1" applyFill="1" applyBorder="1" applyAlignment="1" applyProtection="1">
      <alignment/>
      <protection/>
    </xf>
    <xf numFmtId="168" fontId="71" fillId="8" borderId="20" xfId="0" applyNumberFormat="1" applyFont="1" applyFill="1" applyBorder="1" applyAlignment="1" applyProtection="1">
      <alignment/>
      <protection/>
    </xf>
    <xf numFmtId="168" fontId="73" fillId="8" borderId="20" xfId="0" applyNumberFormat="1" applyFont="1" applyFill="1" applyBorder="1" applyAlignment="1">
      <alignment/>
    </xf>
    <xf numFmtId="4" fontId="73" fillId="8" borderId="20" xfId="0" applyNumberFormat="1" applyFont="1" applyFill="1" applyBorder="1" applyAlignment="1" applyProtection="1">
      <alignment/>
      <protection/>
    </xf>
    <xf numFmtId="168" fontId="73" fillId="8" borderId="20" xfId="0" applyNumberFormat="1" applyFont="1" applyFill="1" applyBorder="1" applyAlignment="1" applyProtection="1">
      <alignment/>
      <protection/>
    </xf>
    <xf numFmtId="172" fontId="76" fillId="8" borderId="20" xfId="0" applyNumberFormat="1" applyFont="1" applyFill="1" applyBorder="1" applyAlignment="1" applyProtection="1">
      <alignment horizontal="right"/>
      <protection locked="0"/>
    </xf>
    <xf numFmtId="168" fontId="77" fillId="30" borderId="0" xfId="0" applyNumberFormat="1" applyFont="1" applyFill="1" applyBorder="1" applyAlignment="1" applyProtection="1">
      <alignment horizontal="center" vertical="center"/>
      <protection locked="0"/>
    </xf>
    <xf numFmtId="168" fontId="71" fillId="0" borderId="0" xfId="0" applyNumberFormat="1" applyFont="1" applyFill="1" applyBorder="1" applyAlignment="1" applyProtection="1">
      <alignment horizontal="left" vertical="center"/>
      <protection locked="0"/>
    </xf>
    <xf numFmtId="168" fontId="71" fillId="30" borderId="0" xfId="0" applyNumberFormat="1" applyFont="1" applyFill="1" applyAlignment="1" applyProtection="1" quotePrefix="1">
      <alignment horizontal="left"/>
      <protection locked="0"/>
    </xf>
    <xf numFmtId="168" fontId="71" fillId="30" borderId="0" xfId="0" applyNumberFormat="1" applyFont="1" applyFill="1" applyAlignment="1" applyProtection="1" quotePrefix="1">
      <alignment/>
      <protection locked="0"/>
    </xf>
    <xf numFmtId="168" fontId="73" fillId="30" borderId="0" xfId="0" applyNumberFormat="1" applyFont="1" applyFill="1" applyAlignment="1" applyProtection="1">
      <alignment horizontal="right"/>
      <protection locked="0"/>
    </xf>
    <xf numFmtId="168" fontId="71" fillId="30" borderId="0" xfId="0" applyNumberFormat="1" applyFont="1" applyFill="1" applyAlignment="1" applyProtection="1">
      <alignment horizontal="left"/>
      <protection locked="0"/>
    </xf>
    <xf numFmtId="168" fontId="74" fillId="30" borderId="0" xfId="0" applyNumberFormat="1" applyFont="1" applyFill="1" applyAlignment="1" applyProtection="1">
      <alignment horizontal="right"/>
      <protection locked="0"/>
    </xf>
    <xf numFmtId="171" fontId="71" fillId="30" borderId="0" xfId="0" applyNumberFormat="1" applyFont="1" applyFill="1" applyBorder="1" applyAlignment="1" applyProtection="1">
      <alignment horizontal="center"/>
      <protection locked="0"/>
    </xf>
    <xf numFmtId="168" fontId="24" fillId="30" borderId="23" xfId="0" applyNumberFormat="1" applyFont="1" applyFill="1" applyBorder="1" applyAlignment="1" applyProtection="1">
      <alignment horizontal="center" wrapText="1"/>
      <protection locked="0"/>
    </xf>
    <xf numFmtId="0" fontId="73" fillId="30" borderId="22" xfId="209" applyFont="1" applyFill="1" applyBorder="1" applyAlignment="1">
      <alignment horizontal="center" vertical="center" wrapText="1"/>
      <protection/>
    </xf>
    <xf numFmtId="0" fontId="73" fillId="30" borderId="22" xfId="209" applyFont="1" applyFill="1" applyBorder="1" applyAlignment="1" quotePrefix="1">
      <alignment horizontal="center" vertical="center" wrapText="1"/>
      <protection/>
    </xf>
    <xf numFmtId="172" fontId="76" fillId="8" borderId="0" xfId="0" applyNumberFormat="1" applyFont="1" applyFill="1" applyBorder="1" applyAlignment="1" applyProtection="1">
      <alignment horizontal="center" vertical="center"/>
      <protection locked="0"/>
    </xf>
    <xf numFmtId="172" fontId="78" fillId="30" borderId="0" xfId="0" applyNumberFormat="1" applyFont="1" applyFill="1" applyBorder="1" applyAlignment="1" applyProtection="1">
      <alignment horizontal="center" vertical="center"/>
      <protection locked="0"/>
    </xf>
    <xf numFmtId="168" fontId="76" fillId="30" borderId="0" xfId="0" applyNumberFormat="1" applyFont="1" applyFill="1" applyBorder="1" applyAlignment="1" applyProtection="1">
      <alignment horizontal="center" vertical="center"/>
      <protection locked="0"/>
    </xf>
    <xf numFmtId="172" fontId="76" fillId="8" borderId="20" xfId="0" applyNumberFormat="1" applyFont="1" applyFill="1" applyBorder="1" applyAlignment="1" applyProtection="1">
      <alignment horizontal="center"/>
      <protection locked="0"/>
    </xf>
    <xf numFmtId="169" fontId="71" fillId="30" borderId="0" xfId="0" applyNumberFormat="1" applyFont="1" applyFill="1" applyBorder="1" applyAlignment="1" applyProtection="1">
      <alignment horizontal="center" vertical="center"/>
      <protection locked="0"/>
    </xf>
    <xf numFmtId="168" fontId="73" fillId="30" borderId="0" xfId="0" applyNumberFormat="1" applyFont="1" applyFill="1" applyBorder="1" applyAlignment="1" applyProtection="1">
      <alignment horizontal="left" indent="2"/>
      <protection/>
    </xf>
    <xf numFmtId="0" fontId="0" fillId="0" borderId="0" xfId="0" applyAlignment="1">
      <alignment horizontal="right"/>
    </xf>
    <xf numFmtId="0" fontId="0" fillId="0" borderId="23" xfId="0" applyBorder="1" applyAlignment="1">
      <alignment/>
    </xf>
    <xf numFmtId="0" fontId="0" fillId="8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8" borderId="23" xfId="0" applyFill="1" applyBorder="1" applyAlignment="1">
      <alignment/>
    </xf>
    <xf numFmtId="0" fontId="0" fillId="0" borderId="24" xfId="0" applyBorder="1" applyAlignment="1">
      <alignment horizontal="center"/>
    </xf>
    <xf numFmtId="168" fontId="80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23" xfId="0" applyFont="1" applyFill="1" applyBorder="1" applyAlignment="1">
      <alignment horizontal="center"/>
    </xf>
    <xf numFmtId="170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8" fontId="81" fillId="30" borderId="0" xfId="0" applyNumberFormat="1" applyFont="1" applyFill="1" applyAlignment="1">
      <alignment/>
    </xf>
    <xf numFmtId="168" fontId="0" fillId="30" borderId="0" xfId="0" applyNumberFormat="1" applyFill="1" applyAlignment="1">
      <alignment/>
    </xf>
    <xf numFmtId="168" fontId="0" fillId="0" borderId="23" xfId="0" applyNumberFormat="1" applyFill="1" applyBorder="1" applyAlignment="1">
      <alignment/>
    </xf>
    <xf numFmtId="170" fontId="0" fillId="0" borderId="23" xfId="0" applyNumberFormat="1" applyFill="1" applyBorder="1" applyAlignment="1">
      <alignment/>
    </xf>
    <xf numFmtId="170" fontId="0" fillId="0" borderId="23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14" fontId="83" fillId="0" borderId="0" xfId="0" applyNumberFormat="1" applyFont="1" applyAlignment="1">
      <alignment/>
    </xf>
    <xf numFmtId="0" fontId="0" fillId="0" borderId="0" xfId="211" applyFont="1">
      <alignment/>
      <protection/>
    </xf>
    <xf numFmtId="0" fontId="80" fillId="0" borderId="25" xfId="211" applyFont="1" applyBorder="1" applyAlignment="1">
      <alignment horizontal="center" vertical="center" wrapText="1"/>
      <protection/>
    </xf>
    <xf numFmtId="0" fontId="0" fillId="0" borderId="25" xfId="211" applyFont="1" applyBorder="1" applyAlignment="1">
      <alignment horizontal="center" vertical="center" wrapText="1"/>
      <protection/>
    </xf>
    <xf numFmtId="0" fontId="0" fillId="0" borderId="0" xfId="211" applyFont="1" applyAlignment="1">
      <alignment horizontal="center" vertical="center"/>
      <protection/>
    </xf>
    <xf numFmtId="0" fontId="0" fillId="0" borderId="25" xfId="211" applyFont="1" applyBorder="1">
      <alignment/>
      <protection/>
    </xf>
    <xf numFmtId="168" fontId="0" fillId="0" borderId="25" xfId="211" applyNumberFormat="1" applyFont="1" applyBorder="1">
      <alignment/>
      <protection/>
    </xf>
    <xf numFmtId="172" fontId="0" fillId="0" borderId="25" xfId="225" applyNumberFormat="1" applyFont="1" applyBorder="1" applyAlignment="1">
      <alignment horizontal="center"/>
    </xf>
    <xf numFmtId="168" fontId="0" fillId="0" borderId="25" xfId="226" applyNumberFormat="1" applyFont="1" applyBorder="1" applyAlignment="1">
      <alignment/>
    </xf>
    <xf numFmtId="172" fontId="0" fillId="0" borderId="25" xfId="226" applyNumberFormat="1" applyFont="1" applyBorder="1" applyAlignment="1">
      <alignment/>
    </xf>
    <xf numFmtId="168" fontId="0" fillId="0" borderId="0" xfId="211" applyNumberFormat="1" applyFont="1">
      <alignment/>
      <protection/>
    </xf>
    <xf numFmtId="168" fontId="0" fillId="0" borderId="25" xfId="211" applyNumberFormat="1" applyFont="1" applyFill="1" applyBorder="1">
      <alignment/>
      <protection/>
    </xf>
    <xf numFmtId="172" fontId="0" fillId="0" borderId="25" xfId="225" applyNumberFormat="1" applyFont="1" applyFill="1" applyBorder="1" applyAlignment="1">
      <alignment horizontal="center"/>
    </xf>
    <xf numFmtId="0" fontId="0" fillId="0" borderId="25" xfId="211" applyFont="1" applyBorder="1" applyAlignment="1">
      <alignment wrapText="1"/>
      <protection/>
    </xf>
    <xf numFmtId="3" fontId="0" fillId="0" borderId="0" xfId="211" applyNumberFormat="1" applyFont="1">
      <alignment/>
      <protection/>
    </xf>
    <xf numFmtId="0" fontId="80" fillId="0" borderId="25" xfId="211" applyFont="1" applyBorder="1">
      <alignment/>
      <protection/>
    </xf>
    <xf numFmtId="168" fontId="80" fillId="0" borderId="25" xfId="211" applyNumberFormat="1" applyFont="1" applyBorder="1">
      <alignment/>
      <protection/>
    </xf>
    <xf numFmtId="172" fontId="80" fillId="0" borderId="25" xfId="225" applyNumberFormat="1" applyFont="1" applyBorder="1" applyAlignment="1">
      <alignment horizontal="center"/>
    </xf>
    <xf numFmtId="168" fontId="80" fillId="30" borderId="26" xfId="0" applyNumberFormat="1" applyFont="1" applyFill="1" applyBorder="1" applyAlignment="1">
      <alignment/>
    </xf>
    <xf numFmtId="168" fontId="81" fillId="30" borderId="26" xfId="0" applyNumberFormat="1" applyFont="1" applyFill="1" applyBorder="1" applyAlignment="1">
      <alignment/>
    </xf>
    <xf numFmtId="168" fontId="81" fillId="30" borderId="0" xfId="0" applyNumberFormat="1" applyFont="1" applyFill="1" applyBorder="1" applyAlignment="1">
      <alignment/>
    </xf>
    <xf numFmtId="0" fontId="0" fillId="30" borderId="0" xfId="0" applyFont="1" applyFill="1" applyAlignment="1">
      <alignment horizontal="left"/>
    </xf>
    <xf numFmtId="168" fontId="82" fillId="30" borderId="0" xfId="0" applyNumberFormat="1" applyFont="1" applyFill="1" applyAlignment="1">
      <alignment/>
    </xf>
    <xf numFmtId="0" fontId="0" fillId="30" borderId="20" xfId="0" applyFont="1" applyFill="1" applyBorder="1" applyAlignment="1">
      <alignment horizontal="center"/>
    </xf>
    <xf numFmtId="0" fontId="80" fillId="30" borderId="20" xfId="0" applyFont="1" applyFill="1" applyBorder="1" applyAlignment="1">
      <alignment/>
    </xf>
    <xf numFmtId="170" fontId="81" fillId="30" borderId="20" xfId="0" applyNumberFormat="1" applyFont="1" applyFill="1" applyBorder="1" applyAlignment="1">
      <alignment/>
    </xf>
    <xf numFmtId="168" fontId="81" fillId="30" borderId="20" xfId="0" applyNumberFormat="1" applyFont="1" applyFill="1" applyBorder="1" applyAlignment="1">
      <alignment/>
    </xf>
    <xf numFmtId="0" fontId="0" fillId="30" borderId="20" xfId="0" applyFont="1" applyFill="1" applyBorder="1" applyAlignment="1">
      <alignment/>
    </xf>
    <xf numFmtId="0" fontId="82" fillId="30" borderId="20" xfId="0" applyFont="1" applyFill="1" applyBorder="1" applyAlignment="1">
      <alignment/>
    </xf>
    <xf numFmtId="0" fontId="0" fillId="30" borderId="20" xfId="0" applyFill="1" applyBorder="1" applyAlignment="1">
      <alignment/>
    </xf>
    <xf numFmtId="0" fontId="80" fillId="31" borderId="23" xfId="0" applyFont="1" applyFill="1" applyBorder="1" applyAlignment="1">
      <alignment/>
    </xf>
    <xf numFmtId="0" fontId="80" fillId="31" borderId="23" xfId="0" applyFont="1" applyFill="1" applyBorder="1" applyAlignment="1">
      <alignment/>
    </xf>
    <xf numFmtId="168" fontId="80" fillId="31" borderId="23" xfId="0" applyNumberFormat="1" applyFont="1" applyFill="1" applyBorder="1" applyAlignment="1">
      <alignment/>
    </xf>
    <xf numFmtId="0" fontId="0" fillId="8" borderId="26" xfId="0" applyFill="1" applyBorder="1" applyAlignment="1">
      <alignment/>
    </xf>
    <xf numFmtId="0" fontId="0" fillId="8" borderId="0" xfId="0" applyFill="1" applyBorder="1" applyAlignment="1">
      <alignment horizontal="center"/>
    </xf>
    <xf numFmtId="0" fontId="0" fillId="8" borderId="27" xfId="0" applyFill="1" applyBorder="1" applyAlignment="1">
      <alignment/>
    </xf>
    <xf numFmtId="0" fontId="0" fillId="8" borderId="27" xfId="0" applyFill="1" applyBorder="1" applyAlignment="1">
      <alignment horizontal="center"/>
    </xf>
    <xf numFmtId="169" fontId="73" fillId="30" borderId="0" xfId="0" applyNumberFormat="1" applyFont="1" applyFill="1" applyBorder="1" applyAlignment="1" applyProtection="1">
      <alignment horizontal="center"/>
      <protection locked="0"/>
    </xf>
    <xf numFmtId="0" fontId="80" fillId="30" borderId="0" xfId="0" applyFont="1" applyFill="1" applyAlignment="1" quotePrefix="1">
      <alignment horizontal="center"/>
    </xf>
    <xf numFmtId="0" fontId="80" fillId="30" borderId="0" xfId="0" applyFont="1" applyFill="1" applyAlignment="1">
      <alignment horizontal="center"/>
    </xf>
    <xf numFmtId="0" fontId="80" fillId="30" borderId="26" xfId="0" applyFont="1" applyFill="1" applyBorder="1" applyAlignment="1">
      <alignment horizontal="center"/>
    </xf>
    <xf numFmtId="4" fontId="83" fillId="0" borderId="0" xfId="210" applyNumberFormat="1" applyFont="1" applyFill="1" applyBorder="1">
      <alignment/>
      <protection/>
    </xf>
    <xf numFmtId="0" fontId="83" fillId="0" borderId="0" xfId="210" applyFont="1" applyFill="1" applyBorder="1">
      <alignment/>
      <protection/>
    </xf>
    <xf numFmtId="0" fontId="84" fillId="0" borderId="0" xfId="210" applyFont="1" applyFill="1" applyBorder="1">
      <alignment/>
      <protection/>
    </xf>
    <xf numFmtId="3" fontId="83" fillId="0" borderId="0" xfId="210" applyNumberFormat="1" applyFont="1" applyFill="1" applyBorder="1">
      <alignment/>
      <protection/>
    </xf>
    <xf numFmtId="0" fontId="84" fillId="0" borderId="0" xfId="210" applyFont="1" applyFill="1" applyBorder="1" applyAlignment="1">
      <alignment horizontal="center"/>
      <protection/>
    </xf>
    <xf numFmtId="0" fontId="84" fillId="0" borderId="28" xfId="210" applyFont="1" applyFill="1" applyBorder="1" applyAlignment="1">
      <alignment horizontal="center"/>
      <protection/>
    </xf>
    <xf numFmtId="49" fontId="84" fillId="0" borderId="29" xfId="210" applyNumberFormat="1" applyFont="1" applyFill="1" applyBorder="1" applyAlignment="1" quotePrefix="1">
      <alignment horizontal="center" vertical="top" wrapText="1"/>
      <protection/>
    </xf>
    <xf numFmtId="49" fontId="84" fillId="0" borderId="29" xfId="210" applyNumberFormat="1" applyFont="1" applyFill="1" applyBorder="1" applyAlignment="1">
      <alignment horizontal="center" vertical="top" wrapText="1"/>
      <protection/>
    </xf>
    <xf numFmtId="49" fontId="71" fillId="30" borderId="0" xfId="0" applyNumberFormat="1" applyFont="1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right"/>
    </xf>
    <xf numFmtId="168" fontId="71" fillId="30" borderId="0" xfId="0" applyNumberFormat="1" applyFont="1" applyFill="1" applyAlignment="1" applyProtection="1">
      <alignment wrapText="1"/>
      <protection locked="0"/>
    </xf>
    <xf numFmtId="168" fontId="71" fillId="30" borderId="0" xfId="0" applyNumberFormat="1" applyFont="1" applyFill="1" applyAlignment="1" applyProtection="1">
      <alignment horizontal="center" wrapText="1"/>
      <protection locked="0"/>
    </xf>
    <xf numFmtId="172" fontId="76" fillId="30" borderId="0" xfId="0" applyNumberFormat="1" applyFont="1" applyFill="1" applyBorder="1" applyAlignment="1" applyProtection="1">
      <alignment horizontal="right" vertical="center"/>
      <protection locked="0"/>
    </xf>
    <xf numFmtId="168" fontId="73" fillId="30" borderId="0" xfId="0" applyNumberFormat="1" applyFont="1" applyFill="1" applyBorder="1" applyAlignment="1" applyProtection="1">
      <alignment horizontal="right"/>
      <protection/>
    </xf>
    <xf numFmtId="168" fontId="73" fillId="30" borderId="0" xfId="0" applyNumberFormat="1" applyFont="1" applyFill="1" applyBorder="1" applyAlignment="1" applyProtection="1">
      <alignment/>
      <protection/>
    </xf>
    <xf numFmtId="168" fontId="73" fillId="30" borderId="0" xfId="0" applyNumberFormat="1" applyFont="1" applyFill="1" applyBorder="1" applyAlignment="1" applyProtection="1">
      <alignment/>
      <protection locked="0"/>
    </xf>
    <xf numFmtId="168" fontId="73" fillId="30" borderId="0" xfId="0" applyNumberFormat="1" applyFont="1" applyFill="1" applyBorder="1" applyAlignment="1" applyProtection="1">
      <alignment vertical="center"/>
      <protection/>
    </xf>
    <xf numFmtId="168" fontId="73" fillId="30" borderId="0" xfId="0" applyNumberFormat="1" applyFont="1" applyFill="1" applyBorder="1" applyAlignment="1" applyProtection="1">
      <alignment vertical="center" wrapText="1"/>
      <protection/>
    </xf>
    <xf numFmtId="168" fontId="73" fillId="30" borderId="0" xfId="0" applyNumberFormat="1" applyFont="1" applyFill="1" applyBorder="1" applyAlignment="1" applyProtection="1">
      <alignment vertical="center" wrapText="1"/>
      <protection locked="0"/>
    </xf>
    <xf numFmtId="168" fontId="73" fillId="30" borderId="0" xfId="0" applyNumberFormat="1" applyFont="1" applyFill="1" applyBorder="1" applyAlignment="1">
      <alignment vertical="center"/>
    </xf>
    <xf numFmtId="168" fontId="73" fillId="30" borderId="0" xfId="0" applyNumberFormat="1" applyFont="1" applyFill="1" applyBorder="1" applyAlignment="1" applyProtection="1">
      <alignment horizontal="right" vertical="center" wrapText="1"/>
      <protection/>
    </xf>
    <xf numFmtId="168" fontId="73" fillId="30" borderId="0" xfId="0" applyNumberFormat="1" applyFont="1" applyFill="1" applyBorder="1" applyAlignment="1">
      <alignment horizontal="right" vertical="center"/>
    </xf>
    <xf numFmtId="172" fontId="76" fillId="30" borderId="0" xfId="0" applyNumberFormat="1" applyFont="1" applyFill="1" applyBorder="1" applyAlignment="1" applyProtection="1">
      <alignment horizontal="center" vertical="center"/>
      <protection locked="0"/>
    </xf>
    <xf numFmtId="168" fontId="73" fillId="30" borderId="0" xfId="0" applyNumberFormat="1" applyFont="1" applyFill="1" applyBorder="1" applyAlignment="1">
      <alignment horizontal="right" vertical="center" wrapText="1"/>
    </xf>
    <xf numFmtId="172" fontId="73" fillId="8" borderId="0" xfId="0" applyNumberFormat="1" applyFont="1" applyFill="1" applyBorder="1" applyAlignment="1" applyProtection="1">
      <alignment horizontal="center" vertical="center"/>
      <protection/>
    </xf>
    <xf numFmtId="172" fontId="73" fillId="30" borderId="0" xfId="0" applyNumberFormat="1" applyFont="1" applyFill="1" applyBorder="1" applyAlignment="1" applyProtection="1">
      <alignment horizontal="center" vertical="center"/>
      <protection/>
    </xf>
    <xf numFmtId="172" fontId="71" fillId="30" borderId="0" xfId="0" applyNumberFormat="1" applyFont="1" applyFill="1" applyBorder="1" applyAlignment="1" applyProtection="1">
      <alignment horizontal="center" vertical="center"/>
      <protection/>
    </xf>
    <xf numFmtId="172" fontId="73" fillId="30" borderId="0" xfId="0" applyNumberFormat="1" applyFont="1" applyFill="1" applyBorder="1" applyAlignment="1" applyProtection="1">
      <alignment horizontal="center" vertical="center"/>
      <protection/>
    </xf>
    <xf numFmtId="168" fontId="73" fillId="30" borderId="0" xfId="0" applyNumberFormat="1" applyFont="1" applyFill="1" applyBorder="1" applyAlignment="1" applyProtection="1">
      <alignment horizontal="center" vertical="center"/>
      <protection/>
    </xf>
    <xf numFmtId="168" fontId="73" fillId="3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68" fontId="0" fillId="30" borderId="25" xfId="211" applyNumberFormat="1" applyFont="1" applyFill="1" applyBorder="1">
      <alignment/>
      <protection/>
    </xf>
    <xf numFmtId="168" fontId="80" fillId="30" borderId="25" xfId="211" applyNumberFormat="1" applyFont="1" applyFill="1" applyBorder="1">
      <alignment/>
      <protection/>
    </xf>
    <xf numFmtId="49" fontId="84" fillId="0" borderId="25" xfId="210" applyNumberFormat="1" applyFont="1" applyFill="1" applyBorder="1" applyAlignment="1" quotePrefix="1">
      <alignment horizontal="center" vertical="top" wrapText="1"/>
      <protection/>
    </xf>
    <xf numFmtId="3" fontId="80" fillId="0" borderId="30" xfId="210" applyNumberFormat="1" applyFont="1" applyFill="1" applyBorder="1" applyAlignment="1">
      <alignment horizontal="right" vertical="center" wrapText="1"/>
      <protection/>
    </xf>
    <xf numFmtId="3" fontId="0" fillId="0" borderId="25" xfId="210" applyNumberFormat="1" applyFont="1" applyFill="1" applyBorder="1" applyAlignment="1">
      <alignment horizontal="right" vertical="center"/>
      <protection/>
    </xf>
    <xf numFmtId="3" fontId="80" fillId="0" borderId="30" xfId="210" applyNumberFormat="1" applyFont="1" applyFill="1" applyBorder="1" applyAlignment="1">
      <alignment horizontal="right" vertical="center"/>
      <protection/>
    </xf>
    <xf numFmtId="3" fontId="80" fillId="0" borderId="11" xfId="210" applyNumberFormat="1" applyFont="1" applyFill="1" applyBorder="1" applyAlignment="1">
      <alignment horizontal="right" vertical="center"/>
      <protection/>
    </xf>
    <xf numFmtId="3" fontId="0" fillId="0" borderId="25" xfId="210" applyNumberFormat="1" applyFont="1" applyBorder="1" applyAlignment="1">
      <alignment horizontal="right" vertical="center"/>
      <protection/>
    </xf>
    <xf numFmtId="0" fontId="80" fillId="0" borderId="30" xfId="210" applyFont="1" applyBorder="1" applyAlignment="1">
      <alignment horizontal="left" vertical="center"/>
      <protection/>
    </xf>
    <xf numFmtId="0" fontId="0" fillId="0" borderId="25" xfId="210" applyFont="1" applyBorder="1" applyAlignment="1">
      <alignment horizontal="left" vertical="center" wrapText="1"/>
      <protection/>
    </xf>
    <xf numFmtId="0" fontId="0" fillId="30" borderId="25" xfId="210" applyFont="1" applyFill="1" applyBorder="1" applyAlignment="1">
      <alignment horizontal="left" vertical="center" wrapText="1"/>
      <protection/>
    </xf>
    <xf numFmtId="0" fontId="84" fillId="0" borderId="31" xfId="210" applyFont="1" applyFill="1" applyBorder="1" applyAlignment="1">
      <alignment horizontal="center"/>
      <protection/>
    </xf>
    <xf numFmtId="49" fontId="84" fillId="0" borderId="32" xfId="210" applyNumberFormat="1" applyFont="1" applyFill="1" applyBorder="1" applyAlignment="1">
      <alignment horizontal="center"/>
      <protection/>
    </xf>
    <xf numFmtId="0" fontId="84" fillId="0" borderId="33" xfId="210" applyFont="1" applyFill="1" applyBorder="1" applyAlignment="1">
      <alignment vertical="top" wrapText="1"/>
      <protection/>
    </xf>
    <xf numFmtId="172" fontId="0" fillId="0" borderId="34" xfId="224" applyNumberFormat="1" applyFont="1" applyFill="1" applyBorder="1" applyAlignment="1">
      <alignment horizontal="right" vertical="center"/>
    </xf>
    <xf numFmtId="0" fontId="34" fillId="0" borderId="35" xfId="210" applyFont="1" applyBorder="1" applyAlignment="1">
      <alignment horizontal="center"/>
      <protection/>
    </xf>
    <xf numFmtId="0" fontId="34" fillId="0" borderId="35" xfId="210" applyFont="1" applyBorder="1" applyAlignment="1">
      <alignment horizontal="center" vertical="top"/>
      <protection/>
    </xf>
    <xf numFmtId="0" fontId="34" fillId="0" borderId="35" xfId="210" applyFont="1" applyFill="1" applyBorder="1" applyAlignment="1">
      <alignment horizontal="center"/>
      <protection/>
    </xf>
    <xf numFmtId="0" fontId="34" fillId="0" borderId="36" xfId="210" applyFont="1" applyFill="1" applyBorder="1" applyAlignment="1">
      <alignment horizontal="center"/>
      <protection/>
    </xf>
    <xf numFmtId="0" fontId="0" fillId="0" borderId="37" xfId="210" applyFont="1" applyBorder="1" applyAlignment="1">
      <alignment horizontal="left" vertical="center" wrapText="1"/>
      <protection/>
    </xf>
    <xf numFmtId="3" fontId="0" fillId="0" borderId="37" xfId="210" applyNumberFormat="1" applyFont="1" applyFill="1" applyBorder="1" applyAlignment="1">
      <alignment horizontal="right" vertical="center"/>
      <protection/>
    </xf>
    <xf numFmtId="3" fontId="0" fillId="0" borderId="37" xfId="210" applyNumberFormat="1" applyFont="1" applyBorder="1" applyAlignment="1">
      <alignment horizontal="right" vertical="center"/>
      <protection/>
    </xf>
    <xf numFmtId="172" fontId="0" fillId="0" borderId="38" xfId="224" applyNumberFormat="1" applyFont="1" applyFill="1" applyBorder="1" applyAlignment="1">
      <alignment horizontal="right" vertical="center"/>
    </xf>
    <xf numFmtId="0" fontId="84" fillId="30" borderId="0" xfId="210" applyFont="1" applyFill="1" applyBorder="1" applyAlignment="1">
      <alignment/>
      <protection/>
    </xf>
    <xf numFmtId="0" fontId="83" fillId="30" borderId="0" xfId="210" applyFont="1" applyFill="1" applyBorder="1" applyAlignment="1">
      <alignment vertical="top" wrapText="1"/>
      <protection/>
    </xf>
    <xf numFmtId="4" fontId="83" fillId="30" borderId="0" xfId="210" applyNumberFormat="1" applyFont="1" applyFill="1" applyBorder="1">
      <alignment/>
      <protection/>
    </xf>
    <xf numFmtId="0" fontId="83" fillId="30" borderId="0" xfId="210" applyFont="1" applyFill="1" applyBorder="1">
      <alignment/>
      <protection/>
    </xf>
    <xf numFmtId="0" fontId="84" fillId="30" borderId="0" xfId="210" applyFont="1" applyFill="1" applyBorder="1">
      <alignment/>
      <protection/>
    </xf>
    <xf numFmtId="3" fontId="83" fillId="30" borderId="0" xfId="210" applyNumberFormat="1" applyFont="1" applyFill="1" applyBorder="1">
      <alignment/>
      <protection/>
    </xf>
    <xf numFmtId="0" fontId="80" fillId="30" borderId="0" xfId="210" applyFont="1" applyFill="1" applyBorder="1">
      <alignment/>
      <protection/>
    </xf>
    <xf numFmtId="0" fontId="83" fillId="30" borderId="0" xfId="210" applyFont="1" applyFill="1" applyBorder="1" applyAlignment="1">
      <alignment horizontal="center"/>
      <protection/>
    </xf>
    <xf numFmtId="0" fontId="84" fillId="30" borderId="31" xfId="210" applyFont="1" applyFill="1" applyBorder="1" applyAlignment="1">
      <alignment horizontal="center" vertical="top" wrapText="1"/>
      <protection/>
    </xf>
    <xf numFmtId="0" fontId="84" fillId="30" borderId="26" xfId="210" applyFont="1" applyFill="1" applyBorder="1" applyAlignment="1">
      <alignment horizontal="center" vertical="top" wrapText="1"/>
      <protection/>
    </xf>
    <xf numFmtId="3" fontId="84" fillId="30" borderId="39" xfId="210" applyNumberFormat="1" applyFont="1" applyFill="1" applyBorder="1" applyAlignment="1">
      <alignment horizontal="center"/>
      <protection/>
    </xf>
    <xf numFmtId="3" fontId="84" fillId="30" borderId="29" xfId="210" applyNumberFormat="1" applyFont="1" applyFill="1" applyBorder="1" applyAlignment="1">
      <alignment horizontal="center"/>
      <protection/>
    </xf>
    <xf numFmtId="0" fontId="84" fillId="30" borderId="39" xfId="210" applyFont="1" applyFill="1" applyBorder="1" applyAlignment="1">
      <alignment horizontal="center"/>
      <protection/>
    </xf>
    <xf numFmtId="0" fontId="84" fillId="30" borderId="40" xfId="210" applyFont="1" applyFill="1" applyBorder="1" applyAlignment="1">
      <alignment horizontal="center"/>
      <protection/>
    </xf>
    <xf numFmtId="0" fontId="84" fillId="30" borderId="41" xfId="210" applyFont="1" applyFill="1" applyBorder="1" applyAlignment="1">
      <alignment horizontal="center"/>
      <protection/>
    </xf>
    <xf numFmtId="0" fontId="34" fillId="30" borderId="0" xfId="0" applyFont="1" applyFill="1" applyBorder="1" applyAlignment="1">
      <alignment/>
    </xf>
    <xf numFmtId="3" fontId="34" fillId="30" borderId="0" xfId="0" applyNumberFormat="1" applyFont="1" applyFill="1" applyBorder="1" applyAlignment="1">
      <alignment/>
    </xf>
    <xf numFmtId="0" fontId="80" fillId="0" borderId="25" xfId="211" applyFont="1" applyBorder="1" applyAlignment="1">
      <alignment horizontal="center" vertical="center" wrapText="1"/>
      <protection/>
    </xf>
    <xf numFmtId="0" fontId="80" fillId="30" borderId="25" xfId="209" applyFont="1" applyFill="1" applyBorder="1" applyAlignment="1">
      <alignment horizontal="center" vertical="center" wrapText="1"/>
      <protection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 wrapText="1"/>
    </xf>
    <xf numFmtId="0" fontId="79" fillId="0" borderId="0" xfId="0" applyFont="1" applyAlignment="1">
      <alignment horizontal="center"/>
    </xf>
    <xf numFmtId="168" fontId="71" fillId="30" borderId="0" xfId="0" applyNumberFormat="1" applyFont="1" applyFill="1" applyAlignment="1" applyProtection="1">
      <alignment horizontal="left" wrapText="1"/>
      <protection locked="0"/>
    </xf>
    <xf numFmtId="0" fontId="74" fillId="8" borderId="0" xfId="0" applyFont="1" applyFill="1" applyBorder="1" applyAlignment="1" quotePrefix="1">
      <alignment horizontal="center" wrapText="1"/>
    </xf>
    <xf numFmtId="0" fontId="74" fillId="8" borderId="0" xfId="0" applyFont="1" applyFill="1" applyBorder="1" applyAlignment="1">
      <alignment horizontal="center" wrapText="1"/>
    </xf>
    <xf numFmtId="0" fontId="73" fillId="30" borderId="22" xfId="209" applyFont="1" applyFill="1" applyBorder="1" applyAlignment="1">
      <alignment horizontal="center" vertical="center" wrapText="1"/>
      <protection/>
    </xf>
    <xf numFmtId="0" fontId="0" fillId="30" borderId="22" xfId="0" applyFont="1" applyFill="1" applyBorder="1" applyAlignment="1">
      <alignment wrapText="1"/>
    </xf>
    <xf numFmtId="168" fontId="73" fillId="30" borderId="22" xfId="0" applyNumberFormat="1" applyFont="1" applyFill="1" applyBorder="1" applyAlignment="1" applyProtection="1">
      <alignment horizontal="center" vertical="center" wrapText="1"/>
      <protection locked="0"/>
    </xf>
    <xf numFmtId="168" fontId="73" fillId="30" borderId="22" xfId="0" applyNumberFormat="1" applyFont="1" applyFill="1" applyBorder="1" applyAlignment="1">
      <alignment horizontal="center" vertical="center" wrapText="1"/>
    </xf>
    <xf numFmtId="168" fontId="73" fillId="30" borderId="22" xfId="0" applyNumberFormat="1" applyFont="1" applyFill="1" applyBorder="1" applyAlignment="1" quotePrefix="1">
      <alignment horizontal="center" vertical="center" wrapText="1"/>
    </xf>
    <xf numFmtId="0" fontId="73" fillId="30" borderId="0" xfId="210" applyFont="1" applyFill="1" applyBorder="1" applyAlignment="1">
      <alignment horizontal="center" wrapText="1"/>
      <protection/>
    </xf>
    <xf numFmtId="0" fontId="71" fillId="30" borderId="0" xfId="0" applyFont="1" applyFill="1" applyAlignment="1">
      <alignment wrapText="1"/>
    </xf>
    <xf numFmtId="0" fontId="84" fillId="30" borderId="0" xfId="210" applyFont="1" applyFill="1" applyBorder="1" applyAlignment="1">
      <alignment horizontal="center" wrapText="1"/>
      <protection/>
    </xf>
    <xf numFmtId="0" fontId="0" fillId="30" borderId="0" xfId="0" applyFont="1" applyFill="1" applyAlignment="1">
      <alignment wrapText="1"/>
    </xf>
    <xf numFmtId="0" fontId="84" fillId="30" borderId="0" xfId="210" applyFont="1" applyFill="1" applyBorder="1" applyAlignment="1">
      <alignment horizontal="center"/>
      <protection/>
    </xf>
    <xf numFmtId="0" fontId="80" fillId="0" borderId="42" xfId="210" applyFont="1" applyFill="1" applyBorder="1" applyAlignment="1">
      <alignment horizontal="center" vertical="center" wrapText="1"/>
      <protection/>
    </xf>
    <xf numFmtId="0" fontId="80" fillId="0" borderId="33" xfId="210" applyFont="1" applyFill="1" applyBorder="1" applyAlignment="1">
      <alignment horizontal="center" vertical="center" wrapText="1"/>
      <protection/>
    </xf>
    <xf numFmtId="0" fontId="80" fillId="0" borderId="43" xfId="210" applyFont="1" applyFill="1" applyBorder="1" applyAlignment="1">
      <alignment horizontal="center" vertical="center"/>
      <protection/>
    </xf>
    <xf numFmtId="0" fontId="80" fillId="0" borderId="44" xfId="210" applyFont="1" applyFill="1" applyBorder="1" applyAlignment="1">
      <alignment horizontal="center" vertical="center"/>
      <protection/>
    </xf>
    <xf numFmtId="4" fontId="80" fillId="0" borderId="45" xfId="210" applyNumberFormat="1" applyFont="1" applyFill="1" applyBorder="1" applyAlignment="1">
      <alignment horizontal="center" vertical="top" wrapText="1"/>
      <protection/>
    </xf>
    <xf numFmtId="4" fontId="80" fillId="0" borderId="25" xfId="210" applyNumberFormat="1" applyFont="1" applyFill="1" applyBorder="1" applyAlignment="1">
      <alignment horizontal="center" vertical="top" wrapText="1"/>
      <protection/>
    </xf>
    <xf numFmtId="0" fontId="80" fillId="0" borderId="45" xfId="210" applyFont="1" applyFill="1" applyBorder="1" applyAlignment="1">
      <alignment horizontal="center" vertical="top" wrapText="1"/>
      <protection/>
    </xf>
    <xf numFmtId="0" fontId="80" fillId="0" borderId="25" xfId="210" applyFont="1" applyFill="1" applyBorder="1" applyAlignment="1">
      <alignment horizontal="center" vertical="top" wrapText="1"/>
      <protection/>
    </xf>
    <xf numFmtId="0" fontId="34" fillId="30" borderId="0" xfId="0" applyFont="1" applyFill="1" applyBorder="1" applyAlignment="1">
      <alignment vertical="top" wrapText="1"/>
    </xf>
    <xf numFmtId="4" fontId="80" fillId="0" borderId="46" xfId="210" applyNumberFormat="1" applyFont="1" applyFill="1" applyBorder="1" applyAlignment="1">
      <alignment horizontal="center" vertical="center" wrapText="1"/>
      <protection/>
    </xf>
    <xf numFmtId="4" fontId="80" fillId="0" borderId="34" xfId="210" applyNumberFormat="1" applyFont="1" applyFill="1" applyBorder="1" applyAlignment="1">
      <alignment horizontal="center" vertical="center" wrapText="1"/>
      <protection/>
    </xf>
    <xf numFmtId="0" fontId="0" fillId="32" borderId="0" xfId="211" applyFont="1" applyFill="1">
      <alignment/>
      <protection/>
    </xf>
    <xf numFmtId="0" fontId="0" fillId="32" borderId="0" xfId="211" applyFont="1" applyFill="1" applyAlignment="1">
      <alignment horizontal="right"/>
      <protection/>
    </xf>
    <xf numFmtId="0" fontId="73" fillId="32" borderId="0" xfId="211" applyFont="1" applyFill="1" applyAlignment="1">
      <alignment horizontal="center" wrapText="1"/>
      <protection/>
    </xf>
    <xf numFmtId="0" fontId="73" fillId="32" borderId="0" xfId="0" applyFont="1" applyFill="1" applyAlignment="1">
      <alignment horizontal="center" wrapText="1"/>
    </xf>
    <xf numFmtId="49" fontId="0" fillId="32" borderId="23" xfId="0" applyNumberFormat="1" applyFont="1" applyFill="1" applyBorder="1" applyAlignment="1" applyProtection="1">
      <alignment horizontal="right"/>
      <protection locked="0"/>
    </xf>
  </cellXfs>
  <cellStyles count="296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satisfaisant" xfId="168"/>
    <cellStyle name="Intrare" xfId="169"/>
    <cellStyle name="Ioe?uaaaoayny aeia?nnueea" xfId="170"/>
    <cellStyle name="Îáû÷íûé_AMD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Table" xfId="207"/>
    <cellStyle name="Normál_10mell99" xfId="208"/>
    <cellStyle name="Normal_realizari.bugete.2005" xfId="209"/>
    <cellStyle name="Normal_Trim I Cheltuiala de personal buget de stat 2011" xfId="210"/>
    <cellStyle name="Normal_Trim I executie 2011 BGC" xfId="211"/>
    <cellStyle name="normálne_HDP-OD~1" xfId="212"/>
    <cellStyle name="normální_agricult_1" xfId="213"/>
    <cellStyle name="Normßl - Style1" xfId="214"/>
    <cellStyle name="Notă" xfId="215"/>
    <cellStyle name="Note" xfId="216"/>
    <cellStyle name="Ôèíàíñîâûé_Tranche" xfId="217"/>
    <cellStyle name="Output" xfId="218"/>
    <cellStyle name="Pénznem [0]_10mell99" xfId="219"/>
    <cellStyle name="Pénznem_10mell99" xfId="220"/>
    <cellStyle name="Percen - Style1" xfId="221"/>
    <cellStyle name="Percent" xfId="222"/>
    <cellStyle name="Percent [2]" xfId="223"/>
    <cellStyle name="Percent 2" xfId="224"/>
    <cellStyle name="Percent_Anexe Raport Trim I 2012 " xfId="225"/>
    <cellStyle name="Percent_Trim I executie 2011 BGC" xfId="226"/>
    <cellStyle name="percentage difference" xfId="227"/>
    <cellStyle name="percentage difference one decimal" xfId="228"/>
    <cellStyle name="percentage difference zero decimal" xfId="229"/>
    <cellStyle name="Pevný" xfId="230"/>
    <cellStyle name="Presentation" xfId="231"/>
    <cellStyle name="Publication" xfId="232"/>
    <cellStyle name="Red Text" xfId="233"/>
    <cellStyle name="reduced" xfId="234"/>
    <cellStyle name="s1" xfId="235"/>
    <cellStyle name="Satisfaisant" xfId="236"/>
    <cellStyle name="Sortie" xfId="237"/>
    <cellStyle name="Standard_laroux" xfId="238"/>
    <cellStyle name="STYL1 - Style1" xfId="239"/>
    <cellStyle name="Style1" xfId="240"/>
    <cellStyle name="Text" xfId="241"/>
    <cellStyle name="Text avertisment" xfId="242"/>
    <cellStyle name="text BoldBlack" xfId="243"/>
    <cellStyle name="text BoldUnderline" xfId="244"/>
    <cellStyle name="text BoldUnderlineER" xfId="245"/>
    <cellStyle name="text BoldUndlnBlack" xfId="246"/>
    <cellStyle name="Text explicativ" xfId="247"/>
    <cellStyle name="text LightGreen" xfId="248"/>
    <cellStyle name="Texte explicatif" xfId="249"/>
    <cellStyle name="Title" xfId="250"/>
    <cellStyle name="Titlu" xfId="251"/>
    <cellStyle name="Titlu 1" xfId="252"/>
    <cellStyle name="Titlu 2" xfId="253"/>
    <cellStyle name="Titlu 3" xfId="254"/>
    <cellStyle name="Titlu 4" xfId="255"/>
    <cellStyle name="Titre" xfId="256"/>
    <cellStyle name="Titre 1" xfId="257"/>
    <cellStyle name="Titre 2" xfId="258"/>
    <cellStyle name="Titre 3" xfId="259"/>
    <cellStyle name="Titre 4" xfId="260"/>
    <cellStyle name="TopGrey" xfId="261"/>
    <cellStyle name="Total" xfId="262"/>
    <cellStyle name="Undefiniert" xfId="263"/>
    <cellStyle name="ux?_x0018_Normal_laroux_7_laroux_1?&quot;Normal_laroux_7_laroux_1_²ðò²Ê´²ÜÎ?_x001F_Normal_laroux_7_laroux_1_²ÜºÈÆø?0*Normal_laro" xfId="264"/>
    <cellStyle name="ux_1_²ÜºÈÆø (³é³Ýó Ø.)?_x0007_!ß&quot;VQ_x0006_?_x0006_?ults?_x0006_$Currency [0]_laroux_5_results_Sheet1?_x001C_Currency [0]_laroux_5_Sheet1?_x0015_Cur" xfId="265"/>
    <cellStyle name="Verificare celulă" xfId="266"/>
    <cellStyle name="Vérification" xfId="267"/>
    <cellStyle name="Virgulă_BGC  OCT  2010 " xfId="268"/>
    <cellStyle name="Währung [0]_laroux" xfId="269"/>
    <cellStyle name="Währung_laroux" xfId="270"/>
    <cellStyle name="Warning Text" xfId="271"/>
    <cellStyle name="WebAnchor1" xfId="272"/>
    <cellStyle name="WebAnchor2" xfId="273"/>
    <cellStyle name="WebAnchor3" xfId="274"/>
    <cellStyle name="WebAnchor4" xfId="275"/>
    <cellStyle name="WebAnchor5" xfId="276"/>
    <cellStyle name="WebAnchor6" xfId="277"/>
    <cellStyle name="WebAnchor7" xfId="278"/>
    <cellStyle name="Webexclude" xfId="279"/>
    <cellStyle name="WebFN" xfId="280"/>
    <cellStyle name="WebFN1" xfId="281"/>
    <cellStyle name="WebFN2" xfId="282"/>
    <cellStyle name="WebFN3" xfId="283"/>
    <cellStyle name="WebFN4" xfId="284"/>
    <cellStyle name="WebHR" xfId="285"/>
    <cellStyle name="WebIndent1" xfId="286"/>
    <cellStyle name="WebIndent1wFN3" xfId="287"/>
    <cellStyle name="WebIndent2" xfId="288"/>
    <cellStyle name="WebNoBR" xfId="289"/>
    <cellStyle name="Záhlaví 1" xfId="290"/>
    <cellStyle name="Záhlaví 2" xfId="291"/>
    <cellStyle name="zero" xfId="292"/>
    <cellStyle name="ДАТА" xfId="293"/>
    <cellStyle name="Денежный [0]_453" xfId="294"/>
    <cellStyle name="Денежный_453" xfId="295"/>
    <cellStyle name="ЗАГОЛОВОК1" xfId="296"/>
    <cellStyle name="ЗАГОЛОВОК2" xfId="297"/>
    <cellStyle name="ИТОГОВЫЙ" xfId="298"/>
    <cellStyle name="Обычный_02-682" xfId="299"/>
    <cellStyle name="Открывавшаяся гиперссылка_Table_B_1999_2000_2001" xfId="300"/>
    <cellStyle name="ПРОЦЕНТНЫЙ_BOPENGC" xfId="301"/>
    <cellStyle name="ТЕКСТ" xfId="302"/>
    <cellStyle name="Тысячи [0]_Dk98" xfId="303"/>
    <cellStyle name="Тысячи_Dk98" xfId="304"/>
    <cellStyle name="УровеньСтолб_1_Структура державного боргу" xfId="305"/>
    <cellStyle name="УровеньСтрок_1_Структура державного боргу" xfId="306"/>
    <cellStyle name="ФИКСИРОВАННЫЙ" xfId="307"/>
    <cellStyle name="Финансовый [0]_453" xfId="308"/>
    <cellStyle name="Финансовый_1 квартал-уточ.платежі" xfId="3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externalLink" Target="externalLinks/externalLink39.xml" /><Relationship Id="rId49" Type="http://schemas.openxmlformats.org/officeDocument/2006/relationships/externalLink" Target="externalLinks/externalLink40.xml" /><Relationship Id="rId50" Type="http://schemas.openxmlformats.org/officeDocument/2006/relationships/externalLink" Target="externalLinks/externalLink41.xml" /><Relationship Id="rId51" Type="http://schemas.openxmlformats.org/officeDocument/2006/relationships/externalLink" Target="externalLinks/externalLink42.xml" /><Relationship Id="rId52" Type="http://schemas.openxmlformats.org/officeDocument/2006/relationships/externalLink" Target="externalLinks/externalLink43.xml" /><Relationship Id="rId53" Type="http://schemas.openxmlformats.org/officeDocument/2006/relationships/externalLink" Target="externalLinks/externalLink44.xml" /><Relationship Id="rId54" Type="http://schemas.openxmlformats.org/officeDocument/2006/relationships/externalLink" Target="externalLinks/externalLink45.xml" /><Relationship Id="rId55" Type="http://schemas.openxmlformats.org/officeDocument/2006/relationships/externalLink" Target="externalLinks/externalLink46.xml" /><Relationship Id="rId56" Type="http://schemas.openxmlformats.org/officeDocument/2006/relationships/externalLink" Target="externalLinks/externalLink47.xml" /><Relationship Id="rId57" Type="http://schemas.openxmlformats.org/officeDocument/2006/relationships/externalLink" Target="externalLinks/externalLink48.xml" /><Relationship Id="rId58" Type="http://schemas.openxmlformats.org/officeDocument/2006/relationships/externalLink" Target="externalLinks/externalLink49.xml" /><Relationship Id="rId59" Type="http://schemas.openxmlformats.org/officeDocument/2006/relationships/externalLink" Target="externalLinks/externalLink50.xml" /><Relationship Id="rId60" Type="http://schemas.openxmlformats.org/officeDocument/2006/relationships/externalLink" Target="externalLinks/externalLink51.xml" /><Relationship Id="rId61" Type="http://schemas.openxmlformats.org/officeDocument/2006/relationships/externalLink" Target="externalLinks/externalLink52.xml" /><Relationship Id="rId62" Type="http://schemas.openxmlformats.org/officeDocument/2006/relationships/externalLink" Target="externalLinks/externalLink53.xml" /><Relationship Id="rId63" Type="http://schemas.openxmlformats.org/officeDocument/2006/relationships/externalLink" Target="externalLinks/externalLink54.xml" /><Relationship Id="rId64" Type="http://schemas.openxmlformats.org/officeDocument/2006/relationships/externalLink" Target="externalLinks/externalLink55.xml" /><Relationship Id="rId65" Type="http://schemas.openxmlformats.org/officeDocument/2006/relationships/externalLink" Target="externalLinks/externalLink56.xml" /><Relationship Id="rId66" Type="http://schemas.openxmlformats.org/officeDocument/2006/relationships/externalLink" Target="externalLinks/externalLink57.xml" /><Relationship Id="rId67" Type="http://schemas.openxmlformats.org/officeDocument/2006/relationships/externalLink" Target="externalLinks/externalLink58.xml" /><Relationship Id="rId68" Type="http://schemas.openxmlformats.org/officeDocument/2006/relationships/externalLink" Target="externalLinks/externalLink59.xml" /><Relationship Id="rId69" Type="http://schemas.openxmlformats.org/officeDocument/2006/relationships/externalLink" Target="externalLinks/externalLink60.xml" /><Relationship Id="rId70" Type="http://schemas.openxmlformats.org/officeDocument/2006/relationships/externalLink" Target="externalLinks/externalLink61.xml" /><Relationship Id="rId71" Type="http://schemas.openxmlformats.org/officeDocument/2006/relationships/externalLink" Target="externalLinks/externalLink62.xml" /><Relationship Id="rId72" Type="http://schemas.openxmlformats.org/officeDocument/2006/relationships/externalLink" Target="externalLinks/externalLink63.xml" /><Relationship Id="rId73" Type="http://schemas.openxmlformats.org/officeDocument/2006/relationships/externalLink" Target="externalLinks/externalLink64.xml" /><Relationship Id="rId74" Type="http://schemas.openxmlformats.org/officeDocument/2006/relationships/externalLink" Target="externalLinks/externalLink65.xml" /><Relationship Id="rId75" Type="http://schemas.openxmlformats.org/officeDocument/2006/relationships/externalLink" Target="externalLinks/externalLink66.xml" /><Relationship Id="rId76" Type="http://schemas.openxmlformats.org/officeDocument/2006/relationships/externalLink" Target="externalLinks/externalLink67.xml" /><Relationship Id="rId77" Type="http://schemas.openxmlformats.org/officeDocument/2006/relationships/externalLink" Target="externalLinks/externalLink68.xml" /><Relationship Id="rId78" Type="http://schemas.openxmlformats.org/officeDocument/2006/relationships/externalLink" Target="externalLinks/externalLink69.xml" /><Relationship Id="rId79" Type="http://schemas.openxmlformats.org/officeDocument/2006/relationships/externalLink" Target="externalLinks/externalLink70.xml" /><Relationship Id="rId80" Type="http://schemas.openxmlformats.org/officeDocument/2006/relationships/externalLink" Target="externalLinks/externalLink71.xml" /><Relationship Id="rId81" Type="http://schemas.openxmlformats.org/officeDocument/2006/relationships/externalLink" Target="externalLinks/externalLink72.xml" /><Relationship Id="rId82" Type="http://schemas.openxmlformats.org/officeDocument/2006/relationships/externalLink" Target="externalLinks/externalLink73.xml" /><Relationship Id="rId83" Type="http://schemas.openxmlformats.org/officeDocument/2006/relationships/externalLink" Target="externalLinks/externalLink74.xml" /><Relationship Id="rId84" Type="http://schemas.openxmlformats.org/officeDocument/2006/relationships/externalLink" Target="externalLinks/externalLink75.xml" /><Relationship Id="rId85" Type="http://schemas.openxmlformats.org/officeDocument/2006/relationships/externalLink" Target="externalLinks/externalLink76.xml" /><Relationship Id="rId86" Type="http://schemas.openxmlformats.org/officeDocument/2006/relationships/externalLink" Target="externalLinks/externalLink77.xml" /><Relationship Id="rId87" Type="http://schemas.openxmlformats.org/officeDocument/2006/relationships/externalLink" Target="externalLinks/externalLink78.xml" /><Relationship Id="rId88" Type="http://schemas.openxmlformats.org/officeDocument/2006/relationships/externalLink" Target="externalLinks/externalLink79.xml" /><Relationship Id="rId89" Type="http://schemas.openxmlformats.org/officeDocument/2006/relationships/externalLink" Target="externalLinks/externalLink80.xml" /><Relationship Id="rId90" Type="http://schemas.openxmlformats.org/officeDocument/2006/relationships/externalLink" Target="externalLinks/externalLink81.xml" /><Relationship Id="rId91" Type="http://schemas.openxmlformats.org/officeDocument/2006/relationships/externalLink" Target="externalLinks/externalLink82.xml" /><Relationship Id="rId92" Type="http://schemas.openxmlformats.org/officeDocument/2006/relationships/externalLink" Target="externalLinks/externalLink83.xml" /><Relationship Id="rId93" Type="http://schemas.openxmlformats.org/officeDocument/2006/relationships/externalLink" Target="externalLinks/externalLink84.xml" /><Relationship Id="rId94" Type="http://schemas.openxmlformats.org/officeDocument/2006/relationships/externalLink" Target="externalLinks/externalLink85.xml" /><Relationship Id="rId95" Type="http://schemas.openxmlformats.org/officeDocument/2006/relationships/externalLink" Target="externalLinks/externalLink86.xml" /><Relationship Id="rId96" Type="http://schemas.openxmlformats.org/officeDocument/2006/relationships/externalLink" Target="externalLinks/externalLink87.xml" /><Relationship Id="rId97" Type="http://schemas.openxmlformats.org/officeDocument/2006/relationships/externalLink" Target="externalLinks/externalLink88.xml" /><Relationship Id="rId9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L48"/>
  <sheetViews>
    <sheetView view="pageBreakPreview" zoomScaleSheetLayoutView="100" zoomScalePageLayoutView="0" workbookViewId="0" topLeftCell="A4">
      <selection activeCell="L15" sqref="L15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2" ht="12.75">
      <c r="F2" s="117" t="s">
        <v>53</v>
      </c>
    </row>
    <row r="3" spans="1:9" ht="15.75">
      <c r="A3" s="253"/>
      <c r="B3" s="253"/>
      <c r="C3" s="253"/>
      <c r="D3" s="253"/>
      <c r="E3" s="253"/>
      <c r="F3" s="253"/>
      <c r="G3" s="253"/>
      <c r="H3" s="253"/>
      <c r="I3" s="253"/>
    </row>
    <row r="4" spans="1:9" ht="34.5" customHeight="1">
      <c r="A4" s="254" t="s">
        <v>54</v>
      </c>
      <c r="B4" s="254"/>
      <c r="C4" s="254"/>
      <c r="D4" s="254"/>
      <c r="E4" s="254"/>
      <c r="F4" s="254"/>
      <c r="G4" s="254"/>
      <c r="H4" s="254"/>
      <c r="I4" s="254"/>
    </row>
    <row r="5" spans="1:9" ht="14.25">
      <c r="A5" s="255" t="s">
        <v>110</v>
      </c>
      <c r="B5" s="255"/>
      <c r="C5" s="255"/>
      <c r="D5" s="255"/>
      <c r="E5" s="255"/>
      <c r="F5" s="255"/>
      <c r="G5" s="255"/>
      <c r="H5" s="255"/>
      <c r="I5" s="255"/>
    </row>
    <row r="6" ht="33" customHeight="1"/>
    <row r="7" spans="1:9" ht="12.75">
      <c r="A7" s="118"/>
      <c r="B7" s="118"/>
      <c r="C7" s="118"/>
      <c r="D7" s="118"/>
      <c r="E7" s="118"/>
      <c r="F7" s="188" t="s">
        <v>55</v>
      </c>
      <c r="G7" s="118"/>
      <c r="H7" s="118"/>
      <c r="I7" s="118"/>
    </row>
    <row r="8" spans="1:9" ht="12.75">
      <c r="A8" s="171"/>
      <c r="B8" s="171"/>
      <c r="C8" s="171"/>
      <c r="D8" s="171"/>
      <c r="E8" s="171"/>
      <c r="F8" s="171"/>
      <c r="G8" s="120"/>
      <c r="H8" s="120"/>
      <c r="I8" s="120"/>
    </row>
    <row r="9" spans="1:9" ht="12.75">
      <c r="A9" s="119"/>
      <c r="B9" s="172" t="s">
        <v>56</v>
      </c>
      <c r="C9" s="172"/>
      <c r="D9" s="172" t="s">
        <v>57</v>
      </c>
      <c r="E9" s="172"/>
      <c r="F9" s="172" t="s">
        <v>58</v>
      </c>
      <c r="G9" s="121" t="s">
        <v>56</v>
      </c>
      <c r="H9" s="121" t="s">
        <v>57</v>
      </c>
      <c r="I9" s="121" t="s">
        <v>58</v>
      </c>
    </row>
    <row r="10" spans="1:9" ht="12.75">
      <c r="A10" s="122"/>
      <c r="B10" s="122"/>
      <c r="C10" s="122"/>
      <c r="D10" s="122"/>
      <c r="E10" s="122"/>
      <c r="F10" s="122"/>
      <c r="G10" s="118"/>
      <c r="H10" s="118"/>
      <c r="I10" s="118"/>
    </row>
    <row r="11" spans="1:9" ht="13.5" thickBot="1">
      <c r="A11" s="173"/>
      <c r="B11" s="174">
        <v>1</v>
      </c>
      <c r="C11" s="174"/>
      <c r="D11" s="174">
        <v>2</v>
      </c>
      <c r="E11" s="174"/>
      <c r="F11" s="174" t="s">
        <v>59</v>
      </c>
      <c r="G11" s="123" t="s">
        <v>60</v>
      </c>
      <c r="H11" s="123" t="s">
        <v>61</v>
      </c>
      <c r="I11" s="123" t="s">
        <v>62</v>
      </c>
    </row>
    <row r="12" spans="1:6" ht="24" customHeight="1">
      <c r="A12" s="168" t="s">
        <v>63</v>
      </c>
      <c r="B12" s="170">
        <v>623314</v>
      </c>
      <c r="C12" s="169"/>
      <c r="D12" s="169"/>
      <c r="E12" s="169"/>
      <c r="F12" s="169"/>
    </row>
    <row r="13" spans="1:11" ht="34.5" customHeight="1">
      <c r="A13" s="178" t="s">
        <v>64</v>
      </c>
      <c r="B13" s="157">
        <v>210002.38700000002</v>
      </c>
      <c r="C13" s="156"/>
      <c r="D13" s="157">
        <v>223396.39250000002</v>
      </c>
      <c r="E13" s="156"/>
      <c r="F13" s="157">
        <f>B13-D13</f>
        <v>-13394.0055</v>
      </c>
      <c r="G13" s="124">
        <v>52469.84499999997</v>
      </c>
      <c r="H13" s="124">
        <v>66914.7985</v>
      </c>
      <c r="I13" s="124">
        <v>-14444.953500000032</v>
      </c>
      <c r="J13" s="125"/>
      <c r="K13" s="125"/>
    </row>
    <row r="14" spans="1:12" ht="24" customHeight="1" thickBot="1">
      <c r="A14" s="161" t="s">
        <v>6</v>
      </c>
      <c r="B14" s="163">
        <f>B13/B12*100</f>
        <v>33.691267483162584</v>
      </c>
      <c r="C14" s="163"/>
      <c r="D14" s="163">
        <f>D13/B12*100</f>
        <v>35.8401050674299</v>
      </c>
      <c r="E14" s="162"/>
      <c r="F14" s="164">
        <f>F13/B12*100</f>
        <v>-2.1488375842673197</v>
      </c>
      <c r="L14" s="127"/>
    </row>
    <row r="15" spans="1:12" ht="34.5" customHeight="1">
      <c r="A15" s="177" t="s">
        <v>102</v>
      </c>
      <c r="B15" s="132">
        <v>50755.22200000001</v>
      </c>
      <c r="C15" s="133"/>
      <c r="D15" s="132">
        <v>55256.94600000001</v>
      </c>
      <c r="E15" s="133"/>
      <c r="F15" s="158">
        <f>B15-D15</f>
        <v>-4501.724000000002</v>
      </c>
      <c r="G15" s="129">
        <v>16945.7</v>
      </c>
      <c r="H15" s="129">
        <v>24614.3</v>
      </c>
      <c r="I15" s="129">
        <v>-7668.599999999991</v>
      </c>
      <c r="K15" s="125"/>
      <c r="L15" s="127"/>
    </row>
    <row r="16" spans="1:12" ht="17.25" customHeight="1">
      <c r="A16" s="159" t="s">
        <v>65</v>
      </c>
      <c r="B16" s="160">
        <f>B15/B13*100</f>
        <v>24.168878613746426</v>
      </c>
      <c r="C16" s="133"/>
      <c r="D16" s="160">
        <f>D15/D13*100</f>
        <v>24.734932100570965</v>
      </c>
      <c r="E16" s="133"/>
      <c r="F16" s="160">
        <f>F15/F13*100</f>
        <v>33.609990678292625</v>
      </c>
      <c r="G16" s="129"/>
      <c r="H16" s="129"/>
      <c r="I16" s="129"/>
      <c r="L16" s="127"/>
    </row>
    <row r="17" spans="1:12" ht="22.5" customHeight="1" thickBot="1">
      <c r="A17" s="161" t="s">
        <v>6</v>
      </c>
      <c r="B17" s="163">
        <f>B15/B12*100</f>
        <v>8.142801541438185</v>
      </c>
      <c r="C17" s="166"/>
      <c r="D17" s="163">
        <f>D15/B12*100</f>
        <v>8.86502565320208</v>
      </c>
      <c r="E17" s="165"/>
      <c r="F17" s="163">
        <f>F15/B12*100</f>
        <v>-0.7222241117638947</v>
      </c>
      <c r="J17" s="127"/>
      <c r="L17" s="127"/>
    </row>
    <row r="18" spans="1:12" ht="34.5" customHeight="1">
      <c r="A18" s="176" t="s">
        <v>103</v>
      </c>
      <c r="B18" s="132">
        <v>47037.575357999995</v>
      </c>
      <c r="C18" s="133"/>
      <c r="D18" s="132">
        <v>51226.27384999999</v>
      </c>
      <c r="E18" s="133"/>
      <c r="F18" s="132">
        <f>B18-D18</f>
        <v>-4188.698491999996</v>
      </c>
      <c r="G18" s="129">
        <v>9396.774575</v>
      </c>
      <c r="H18" s="129">
        <v>16492.518997999996</v>
      </c>
      <c r="I18" s="129">
        <v>-7095.7444229999965</v>
      </c>
      <c r="L18" s="127"/>
    </row>
    <row r="19" spans="1:12" ht="18" customHeight="1">
      <c r="A19" s="159" t="s">
        <v>65</v>
      </c>
      <c r="B19" s="160">
        <f>B18/B13*100</f>
        <v>22.39859081125587</v>
      </c>
      <c r="C19" s="133"/>
      <c r="D19" s="160">
        <f>D18/D13*100</f>
        <v>22.93066296941209</v>
      </c>
      <c r="E19" s="133"/>
      <c r="F19" s="160">
        <f>F18/F13*100</f>
        <v>31.27293394048551</v>
      </c>
      <c r="G19" s="129"/>
      <c r="H19" s="129"/>
      <c r="I19" s="129"/>
      <c r="L19" s="127"/>
    </row>
    <row r="20" spans="1:12" ht="18" customHeight="1">
      <c r="A20" s="159" t="s">
        <v>171</v>
      </c>
      <c r="B20" s="160">
        <f>B18/B15*100</f>
        <v>92.67534157963094</v>
      </c>
      <c r="C20" s="133"/>
      <c r="D20" s="160">
        <f>D18/D15*100</f>
        <v>92.7055828420195</v>
      </c>
      <c r="E20" s="133"/>
      <c r="F20" s="160">
        <f>F18/F15*100</f>
        <v>93.04654154719378</v>
      </c>
      <c r="G20" s="129"/>
      <c r="H20" s="129"/>
      <c r="I20" s="129"/>
      <c r="L20" s="127"/>
    </row>
    <row r="21" spans="1:12" ht="24.75" customHeight="1" thickBot="1">
      <c r="A21" s="161" t="s">
        <v>6</v>
      </c>
      <c r="B21" s="163">
        <f>B18/B12*100</f>
        <v>7.546369142679291</v>
      </c>
      <c r="C21" s="167"/>
      <c r="D21" s="163">
        <f>D18/B12*100</f>
        <v>8.218373700895535</v>
      </c>
      <c r="E21" s="167"/>
      <c r="F21" s="163">
        <f>B21-D21</f>
        <v>-0.6720045582162442</v>
      </c>
      <c r="L21" s="127"/>
    </row>
    <row r="22" spans="1:9" ht="12.75" customHeight="1" hidden="1">
      <c r="A22" s="131" t="s">
        <v>66</v>
      </c>
      <c r="B22" s="128">
        <v>46412.84</v>
      </c>
      <c r="C22" s="128"/>
      <c r="D22" s="128">
        <v>50215.6</v>
      </c>
      <c r="E22" s="128"/>
      <c r="F22" s="128">
        <v>-3802.76</v>
      </c>
      <c r="G22" s="129">
        <v>14049.84</v>
      </c>
      <c r="H22" s="129">
        <v>19063.1</v>
      </c>
      <c r="I22" s="129">
        <v>-5013.26</v>
      </c>
    </row>
    <row r="23" spans="1:9" ht="12.75" hidden="1">
      <c r="A23" s="130" t="s">
        <v>7</v>
      </c>
      <c r="B23" s="128">
        <v>25.896778720991115</v>
      </c>
      <c r="C23" s="128"/>
      <c r="D23" s="128">
        <v>24.71535738315672</v>
      </c>
      <c r="E23" s="128"/>
      <c r="F23" s="128">
        <v>15.875755667178968</v>
      </c>
      <c r="G23" s="129"/>
      <c r="H23" s="129"/>
      <c r="I23" s="129"/>
    </row>
    <row r="24" spans="1:9" ht="12.75" hidden="1">
      <c r="A24" s="126" t="s">
        <v>6</v>
      </c>
      <c r="B24" s="135" t="e">
        <v>#DIV/0!</v>
      </c>
      <c r="C24" s="134"/>
      <c r="D24" s="136" t="e">
        <v>#DIV/0!</v>
      </c>
      <c r="E24" s="134"/>
      <c r="F24" s="136" t="e">
        <v>#DIV/0!</v>
      </c>
      <c r="G24" s="125"/>
      <c r="H24" s="125"/>
      <c r="I24" s="125"/>
    </row>
    <row r="25" spans="1:9" ht="12.75" customHeight="1" hidden="1">
      <c r="A25" s="131" t="s">
        <v>67</v>
      </c>
      <c r="B25" s="128">
        <v>45564.6</v>
      </c>
      <c r="C25" s="128"/>
      <c r="D25" s="128">
        <v>51439</v>
      </c>
      <c r="E25" s="128"/>
      <c r="F25" s="128">
        <v>-5874.4</v>
      </c>
      <c r="G25" s="129">
        <v>9259.3</v>
      </c>
      <c r="H25" s="129">
        <v>2808.2</v>
      </c>
      <c r="I25" s="129">
        <v>6451.1</v>
      </c>
    </row>
    <row r="26" spans="1:7" ht="12.75" hidden="1">
      <c r="A26" s="130" t="s">
        <v>7</v>
      </c>
      <c r="B26" s="137">
        <v>25.423489786672647</v>
      </c>
      <c r="C26" s="137"/>
      <c r="D26" s="137">
        <v>25.31749632449276</v>
      </c>
      <c r="E26" s="137"/>
      <c r="F26" s="128">
        <v>24.524434645172477</v>
      </c>
      <c r="G26" s="127"/>
    </row>
    <row r="27" spans="1:9" ht="12.75" hidden="1">
      <c r="A27" s="126" t="s">
        <v>6</v>
      </c>
      <c r="B27" s="135" t="e">
        <v>#DIV/0!</v>
      </c>
      <c r="C27" s="118"/>
      <c r="D27" s="136" t="e">
        <v>#DIV/0!</v>
      </c>
      <c r="E27" s="118"/>
      <c r="F27" s="136" t="e">
        <v>#DIV/0!</v>
      </c>
      <c r="G27" s="118"/>
      <c r="H27" s="118"/>
      <c r="I27" s="118"/>
    </row>
    <row r="28" ht="12.75" hidden="1"/>
    <row r="48" ht="12.75">
      <c r="F48" s="138"/>
    </row>
  </sheetData>
  <sheetProtection/>
  <mergeCells count="3">
    <mergeCell ref="A3:I3"/>
    <mergeCell ref="A4:I4"/>
    <mergeCell ref="A5:I5"/>
  </mergeCells>
  <printOptions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S187"/>
  <sheetViews>
    <sheetView showZeros="0" view="pageBreakPreview" zoomScale="75" zoomScaleNormal="75" zoomScaleSheetLayoutView="75" zoomScalePageLayoutView="0" workbookViewId="0" topLeftCell="A7">
      <selection activeCell="C68" sqref="C68"/>
    </sheetView>
  </sheetViews>
  <sheetFormatPr defaultColWidth="8.8515625" defaultRowHeight="19.5" customHeight="1" outlineLevelRow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3.421875" style="2" hidden="1" customWidth="1"/>
    <col min="7" max="7" width="12.7109375" style="1" hidden="1" customWidth="1"/>
    <col min="8" max="8" width="10.57421875" style="1" hidden="1" customWidth="1"/>
    <col min="9" max="9" width="1.421875" style="1" customWidth="1"/>
    <col min="10" max="10" width="12.421875" style="5" customWidth="1"/>
    <col min="11" max="11" width="8.8515625" style="5" customWidth="1"/>
    <col min="12" max="12" width="8.28125" style="5" customWidth="1"/>
    <col min="13" max="13" width="2.57421875" style="5" hidden="1" customWidth="1"/>
    <col min="14" max="14" width="16.00390625" style="6" customWidth="1"/>
    <col min="15" max="15" width="0.13671875" style="6" customWidth="1"/>
    <col min="16" max="16" width="14.140625" style="6" customWidth="1"/>
    <col min="17" max="17" width="10.57421875" style="6" customWidth="1"/>
    <col min="18" max="18" width="11.140625" style="6" customWidth="1"/>
    <col min="19" max="16384" width="8.8515625" style="6" customWidth="1"/>
  </cols>
  <sheetData>
    <row r="1" spans="7:10" ht="24" customHeight="1">
      <c r="G1" s="3" t="s">
        <v>0</v>
      </c>
      <c r="H1" s="3"/>
      <c r="I1" s="3"/>
      <c r="J1" s="4"/>
    </row>
    <row r="2" spans="7:14" ht="33" customHeight="1">
      <c r="G2" s="3" t="s">
        <v>1</v>
      </c>
      <c r="H2" s="3"/>
      <c r="I2" s="3"/>
      <c r="J2" s="4"/>
      <c r="N2" s="11" t="s">
        <v>85</v>
      </c>
    </row>
    <row r="3" spans="1:15" ht="15.75" customHeight="1">
      <c r="A3" s="257" t="s">
        <v>104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ht="28.5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4" ht="25.5" customHeight="1" thickBo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87" t="s">
        <v>100</v>
      </c>
    </row>
    <row r="6" spans="1:13" ht="11.25" customHeight="1" hidden="1" thickBot="1">
      <c r="A6" s="6" t="s">
        <v>3</v>
      </c>
      <c r="B6" s="6"/>
      <c r="C6" s="6"/>
      <c r="D6" s="6"/>
      <c r="E6" s="8"/>
      <c r="F6" s="9"/>
      <c r="G6" s="6"/>
      <c r="H6" s="6"/>
      <c r="I6" s="8"/>
      <c r="J6" s="10"/>
      <c r="K6" s="11"/>
      <c r="L6" s="11"/>
      <c r="M6" s="12"/>
    </row>
    <row r="7" spans="1:15" ht="65.25" customHeight="1">
      <c r="A7" s="13"/>
      <c r="B7" s="259" t="s">
        <v>107</v>
      </c>
      <c r="C7" s="260"/>
      <c r="D7" s="260"/>
      <c r="E7" s="110"/>
      <c r="F7" s="261" t="s">
        <v>4</v>
      </c>
      <c r="G7" s="261"/>
      <c r="H7" s="261"/>
      <c r="I7" s="14"/>
      <c r="J7" s="262" t="s">
        <v>108</v>
      </c>
      <c r="K7" s="263"/>
      <c r="L7" s="263"/>
      <c r="M7" s="15"/>
      <c r="N7" s="109" t="s">
        <v>109</v>
      </c>
      <c r="O7" s="16"/>
    </row>
    <row r="8" spans="1:15" s="22" customFormat="1" ht="33" customHeight="1">
      <c r="A8" s="17"/>
      <c r="B8" s="19" t="s">
        <v>5</v>
      </c>
      <c r="C8" s="108" t="s">
        <v>6</v>
      </c>
      <c r="D8" s="108" t="s">
        <v>7</v>
      </c>
      <c r="E8" s="18"/>
      <c r="F8" s="19" t="s">
        <v>5</v>
      </c>
      <c r="G8" s="108" t="s">
        <v>6</v>
      </c>
      <c r="H8" s="108" t="s">
        <v>7</v>
      </c>
      <c r="I8" s="18"/>
      <c r="J8" s="19" t="s">
        <v>5</v>
      </c>
      <c r="K8" s="108" t="s">
        <v>6</v>
      </c>
      <c r="L8" s="108" t="s">
        <v>7</v>
      </c>
      <c r="M8" s="18"/>
      <c r="N8" s="20"/>
      <c r="O8" s="21"/>
    </row>
    <row r="9" spans="1:15" s="27" customFormat="1" ht="9.75" customHeight="1">
      <c r="A9" s="23"/>
      <c r="B9" s="23"/>
      <c r="C9" s="23"/>
      <c r="D9" s="23"/>
      <c r="E9" s="23"/>
      <c r="F9" s="24"/>
      <c r="G9" s="23"/>
      <c r="H9" s="23"/>
      <c r="I9" s="23"/>
      <c r="J9" s="25"/>
      <c r="K9" s="25"/>
      <c r="L9" s="25"/>
      <c r="M9" s="25"/>
      <c r="N9" s="26"/>
      <c r="O9" s="26"/>
    </row>
    <row r="10" spans="1:15" s="27" customFormat="1" ht="18" customHeight="1">
      <c r="A10" s="28" t="s">
        <v>8</v>
      </c>
      <c r="B10" s="30">
        <v>623314</v>
      </c>
      <c r="C10" s="30"/>
      <c r="D10" s="30"/>
      <c r="E10" s="30"/>
      <c r="F10" s="29">
        <v>497325</v>
      </c>
      <c r="G10" s="30"/>
      <c r="H10" s="30"/>
      <c r="I10" s="30"/>
      <c r="J10" s="30">
        <v>623314</v>
      </c>
      <c r="K10" s="30"/>
      <c r="L10" s="30"/>
      <c r="M10" s="30"/>
      <c r="N10" s="30"/>
      <c r="O10" s="31"/>
    </row>
    <row r="11" spans="6:15" s="27" customFormat="1" ht="8.25" customHeight="1">
      <c r="F11" s="32"/>
      <c r="J11" s="33"/>
      <c r="K11" s="33"/>
      <c r="L11" s="33"/>
      <c r="M11" s="33"/>
      <c r="N11" s="33"/>
      <c r="O11" s="34"/>
    </row>
    <row r="12" spans="1:17" s="33" customFormat="1" ht="35.25" customHeight="1">
      <c r="A12" s="35" t="s">
        <v>9</v>
      </c>
      <c r="B12" s="36">
        <v>50755.222</v>
      </c>
      <c r="C12" s="37">
        <v>8.142801541438184</v>
      </c>
      <c r="D12" s="37">
        <v>100</v>
      </c>
      <c r="E12" s="37"/>
      <c r="F12" s="36">
        <v>196197.91500000004</v>
      </c>
      <c r="G12" s="37">
        <v>32.30658900049399</v>
      </c>
      <c r="H12" s="37">
        <v>100</v>
      </c>
      <c r="I12" s="37"/>
      <c r="J12" s="36">
        <v>47037.575357999995</v>
      </c>
      <c r="K12" s="37">
        <v>7.546369142679291</v>
      </c>
      <c r="L12" s="37">
        <v>100</v>
      </c>
      <c r="M12" s="37"/>
      <c r="N12" s="203">
        <v>0.9267534157963094</v>
      </c>
      <c r="O12" s="38">
        <v>0.9441313817086061</v>
      </c>
      <c r="Q12" s="39"/>
    </row>
    <row r="13" spans="1:19" s="45" customFormat="1" ht="24.75" customHeight="1">
      <c r="A13" s="40" t="s">
        <v>10</v>
      </c>
      <c r="B13" s="41">
        <v>46913.871999999996</v>
      </c>
      <c r="C13" s="42">
        <v>7.526523068629936</v>
      </c>
      <c r="D13" s="42">
        <v>92.43161619901889</v>
      </c>
      <c r="E13" s="42"/>
      <c r="F13" s="41">
        <v>181085.57</v>
      </c>
      <c r="G13" s="42">
        <v>29.818140951753662</v>
      </c>
      <c r="H13" s="42">
        <v>92.29739775776923</v>
      </c>
      <c r="I13" s="42"/>
      <c r="J13" s="41">
        <v>46073.953185</v>
      </c>
      <c r="K13" s="42">
        <v>7.391772555245028</v>
      </c>
      <c r="L13" s="42">
        <v>97.95137788105376</v>
      </c>
      <c r="M13" s="42"/>
      <c r="N13" s="204">
        <v>0.9820965787049085</v>
      </c>
      <c r="O13" s="191">
        <v>0.9867943914255484</v>
      </c>
      <c r="P13" s="44"/>
      <c r="S13" s="33"/>
    </row>
    <row r="14" spans="1:19" s="45" customFormat="1" ht="25.5" customHeight="1">
      <c r="A14" s="46" t="s">
        <v>11</v>
      </c>
      <c r="B14" s="41">
        <v>29890.172000000002</v>
      </c>
      <c r="C14" s="42">
        <v>4.795363492557524</v>
      </c>
      <c r="D14" s="42">
        <v>58.8908309769584</v>
      </c>
      <c r="E14" s="42"/>
      <c r="F14" s="41">
        <v>111114.7</v>
      </c>
      <c r="G14" s="42">
        <v>18.29650913881113</v>
      </c>
      <c r="H14" s="42">
        <v>56.63398614608109</v>
      </c>
      <c r="I14" s="42"/>
      <c r="J14" s="41">
        <v>28969.222092</v>
      </c>
      <c r="K14" s="42">
        <v>4.647612935374466</v>
      </c>
      <c r="L14" s="42">
        <v>61.58740511498964</v>
      </c>
      <c r="M14" s="42"/>
      <c r="N14" s="204">
        <v>0.969188872248711</v>
      </c>
      <c r="O14" s="191">
        <v>0.9551710459595825</v>
      </c>
      <c r="P14" s="47"/>
      <c r="S14" s="33"/>
    </row>
    <row r="15" spans="1:19" s="45" customFormat="1" ht="40.5" customHeight="1">
      <c r="A15" s="48" t="s">
        <v>12</v>
      </c>
      <c r="B15" s="41">
        <v>9642.906</v>
      </c>
      <c r="C15" s="42">
        <v>1.5470382503842366</v>
      </c>
      <c r="D15" s="42">
        <v>18.99884508435408</v>
      </c>
      <c r="E15" s="42"/>
      <c r="F15" s="49">
        <v>31717.75</v>
      </c>
      <c r="G15" s="42">
        <v>5.222748229869916</v>
      </c>
      <c r="H15" s="42">
        <v>16.166201358459897</v>
      </c>
      <c r="I15" s="42"/>
      <c r="J15" s="41">
        <v>8974.703297999999</v>
      </c>
      <c r="K15" s="42">
        <v>1.4398366309757198</v>
      </c>
      <c r="L15" s="42">
        <v>19.079859515917015</v>
      </c>
      <c r="M15" s="42"/>
      <c r="N15" s="204">
        <v>0.9307052560711467</v>
      </c>
      <c r="O15" s="191">
        <v>0.955067546387801</v>
      </c>
      <c r="S15" s="33"/>
    </row>
    <row r="16" spans="1:19" ht="25.5" customHeight="1">
      <c r="A16" s="50" t="s">
        <v>13</v>
      </c>
      <c r="B16" s="51">
        <v>3538.7</v>
      </c>
      <c r="C16" s="51">
        <v>0.5677234908890222</v>
      </c>
      <c r="D16" s="51">
        <v>6.972090477704934</v>
      </c>
      <c r="E16" s="51"/>
      <c r="F16" s="32">
        <v>11075.8</v>
      </c>
      <c r="G16" s="51">
        <v>1.8237773752675779</v>
      </c>
      <c r="H16" s="51">
        <v>5.645217993269703</v>
      </c>
      <c r="I16" s="51"/>
      <c r="J16" s="51">
        <v>2916.9676849999996</v>
      </c>
      <c r="K16" s="51">
        <v>0.4679772450161555</v>
      </c>
      <c r="L16" s="51">
        <v>6.2013563896504955</v>
      </c>
      <c r="M16" s="51"/>
      <c r="N16" s="205">
        <v>0.8243048817362307</v>
      </c>
      <c r="O16" s="191">
        <v>0.9749255155344495</v>
      </c>
      <c r="S16" s="33"/>
    </row>
    <row r="17" spans="1:19" ht="18" customHeight="1">
      <c r="A17" s="50" t="s">
        <v>14</v>
      </c>
      <c r="B17" s="51">
        <v>5793.200000000001</v>
      </c>
      <c r="C17" s="51">
        <v>0.9294192012372576</v>
      </c>
      <c r="D17" s="51">
        <v>11.41399795276238</v>
      </c>
      <c r="E17" s="51"/>
      <c r="F17" s="32">
        <v>19951.8</v>
      </c>
      <c r="G17" s="51">
        <v>3.285328503210933</v>
      </c>
      <c r="H17" s="51">
        <v>10.16922121725911</v>
      </c>
      <c r="I17" s="51"/>
      <c r="J17" s="51">
        <v>5833.6533039999995</v>
      </c>
      <c r="K17" s="51">
        <v>0.9359092373988069</v>
      </c>
      <c r="L17" s="51">
        <v>12.402113118289867</v>
      </c>
      <c r="M17" s="51"/>
      <c r="N17" s="205">
        <v>1.0069828944279497</v>
      </c>
      <c r="O17" s="191">
        <v>0.9350580269185698</v>
      </c>
      <c r="S17" s="33"/>
    </row>
    <row r="18" spans="1:19" ht="30" customHeight="1">
      <c r="A18" s="52" t="s">
        <v>15</v>
      </c>
      <c r="B18" s="51">
        <v>311.006</v>
      </c>
      <c r="C18" s="51">
        <v>0.049895558257956656</v>
      </c>
      <c r="D18" s="51">
        <v>0.6127566538867665</v>
      </c>
      <c r="E18" s="51"/>
      <c r="F18" s="53">
        <v>690.15</v>
      </c>
      <c r="G18" s="51">
        <v>0.1136423513914046</v>
      </c>
      <c r="H18" s="51">
        <v>0.35176214793108274</v>
      </c>
      <c r="I18" s="51"/>
      <c r="J18" s="51">
        <v>224.082309</v>
      </c>
      <c r="K18" s="51">
        <v>0.035950148560757504</v>
      </c>
      <c r="L18" s="51">
        <v>0.4763900079766523</v>
      </c>
      <c r="M18" s="51"/>
      <c r="N18" s="205">
        <v>0.7205079934149181</v>
      </c>
      <c r="O18" s="191">
        <v>1.2287026652267818</v>
      </c>
      <c r="S18" s="33"/>
    </row>
    <row r="19" spans="1:19" ht="24" customHeight="1">
      <c r="A19" s="48" t="s">
        <v>16</v>
      </c>
      <c r="B19" s="192">
        <v>2006.44</v>
      </c>
      <c r="C19" s="195">
        <v>0.32189875407900354</v>
      </c>
      <c r="D19" s="195">
        <v>3.9531695871609034</v>
      </c>
      <c r="E19" s="195"/>
      <c r="F19" s="197">
        <v>4203.63</v>
      </c>
      <c r="G19" s="195">
        <v>0.6921834348756792</v>
      </c>
      <c r="H19" s="195">
        <v>2.1425457044230054</v>
      </c>
      <c r="I19" s="195"/>
      <c r="J19" s="195">
        <v>2024.9992980000002</v>
      </c>
      <c r="K19" s="195">
        <v>0.32487627391651724</v>
      </c>
      <c r="L19" s="195">
        <v>4.305067347940151</v>
      </c>
      <c r="M19" s="195"/>
      <c r="N19" s="206">
        <v>1.0092498644365144</v>
      </c>
      <c r="O19" s="191">
        <v>0.8483436374234915</v>
      </c>
      <c r="S19" s="33"/>
    </row>
    <row r="20" spans="1:19" ht="23.25" customHeight="1">
      <c r="A20" s="54" t="s">
        <v>17</v>
      </c>
      <c r="B20" s="58">
        <v>17978.826</v>
      </c>
      <c r="C20" s="195">
        <v>2.884393098823386</v>
      </c>
      <c r="D20" s="195">
        <v>35.42261326332096</v>
      </c>
      <c r="E20" s="195"/>
      <c r="F20" s="196">
        <v>74121.12</v>
      </c>
      <c r="G20" s="195">
        <v>12.205025522805862</v>
      </c>
      <c r="H20" s="195">
        <v>37.77875009528005</v>
      </c>
      <c r="I20" s="195"/>
      <c r="J20" s="58">
        <v>17682.143381</v>
      </c>
      <c r="K20" s="195">
        <v>2.836795480448057</v>
      </c>
      <c r="L20" s="195">
        <v>37.59152814834169</v>
      </c>
      <c r="M20" s="195"/>
      <c r="N20" s="206">
        <v>0.9834982206847099</v>
      </c>
      <c r="O20" s="191">
        <v>0.9603531616213004</v>
      </c>
      <c r="S20" s="33"/>
    </row>
    <row r="21" spans="1:19" ht="20.25" customHeight="1">
      <c r="A21" s="50" t="s">
        <v>18</v>
      </c>
      <c r="B21" s="32">
        <v>11933</v>
      </c>
      <c r="C21" s="51">
        <v>1.9144444052275418</v>
      </c>
      <c r="D21" s="51">
        <v>23.510881303996662</v>
      </c>
      <c r="E21" s="51"/>
      <c r="F21" s="32">
        <v>49652</v>
      </c>
      <c r="G21" s="51">
        <v>8.175860365552445</v>
      </c>
      <c r="H21" s="51">
        <v>25.307098701838903</v>
      </c>
      <c r="I21" s="51"/>
      <c r="J21" s="51">
        <v>12102.41702</v>
      </c>
      <c r="K21" s="51">
        <v>1.9416244493144708</v>
      </c>
      <c r="L21" s="51">
        <v>25.729253533774383</v>
      </c>
      <c r="M21" s="51"/>
      <c r="N21" s="205">
        <v>1.014197353557362</v>
      </c>
      <c r="O21" s="191">
        <v>0.9208072844419316</v>
      </c>
      <c r="S21" s="33"/>
    </row>
    <row r="22" spans="1:19" ht="18" customHeight="1">
      <c r="A22" s="50" t="s">
        <v>19</v>
      </c>
      <c r="B22" s="32">
        <v>4651.9</v>
      </c>
      <c r="C22" s="51">
        <v>0.7463172654552921</v>
      </c>
      <c r="D22" s="51">
        <v>9.165362334539683</v>
      </c>
      <c r="E22" s="51"/>
      <c r="F22" s="32">
        <v>21179.5</v>
      </c>
      <c r="G22" s="51">
        <v>3.487485591964433</v>
      </c>
      <c r="H22" s="51">
        <v>10.794966908797168</v>
      </c>
      <c r="I22" s="51"/>
      <c r="J22" s="51">
        <v>4563.1922030000005</v>
      </c>
      <c r="K22" s="51">
        <v>0.7320856266664957</v>
      </c>
      <c r="L22" s="51">
        <v>9.701163736161643</v>
      </c>
      <c r="M22" s="51"/>
      <c r="N22" s="205">
        <v>0.9809308461058924</v>
      </c>
      <c r="O22" s="191">
        <v>1.0413164145887672</v>
      </c>
      <c r="S22" s="33"/>
    </row>
    <row r="23" spans="1:19" s="57" customFormat="1" ht="15.75">
      <c r="A23" s="55" t="s">
        <v>20</v>
      </c>
      <c r="B23" s="32">
        <v>375.6</v>
      </c>
      <c r="C23" s="51">
        <v>0.06025855347385106</v>
      </c>
      <c r="D23" s="51">
        <v>0.7400223764167557</v>
      </c>
      <c r="E23" s="51"/>
      <c r="F23" s="56">
        <v>840.62</v>
      </c>
      <c r="G23" s="51">
        <v>0.13841923266919148</v>
      </c>
      <c r="H23" s="51">
        <v>0.4284551138068923</v>
      </c>
      <c r="I23" s="51"/>
      <c r="J23" s="51">
        <v>305.488654</v>
      </c>
      <c r="K23" s="51">
        <v>0.04901039508177259</v>
      </c>
      <c r="L23" s="51">
        <v>0.6494566347753796</v>
      </c>
      <c r="M23" s="51"/>
      <c r="N23" s="205">
        <v>0.8133350745473907</v>
      </c>
      <c r="O23" s="191">
        <v>1.2282116219995343</v>
      </c>
      <c r="S23" s="33"/>
    </row>
    <row r="24" spans="1:19" ht="45" customHeight="1">
      <c r="A24" s="55" t="s">
        <v>21</v>
      </c>
      <c r="B24" s="32">
        <v>1018.326</v>
      </c>
      <c r="C24" s="51">
        <v>0.1633728746667009</v>
      </c>
      <c r="D24" s="51">
        <v>2.006347248367862</v>
      </c>
      <c r="E24" s="51"/>
      <c r="F24" s="56">
        <v>2449</v>
      </c>
      <c r="G24" s="51">
        <v>0.40326033261979255</v>
      </c>
      <c r="H24" s="51">
        <v>1.2482293708370955</v>
      </c>
      <c r="I24" s="51"/>
      <c r="J24" s="51">
        <v>711.045504</v>
      </c>
      <c r="K24" s="51">
        <v>0.11407500938531784</v>
      </c>
      <c r="L24" s="51">
        <v>1.5116542436302849</v>
      </c>
      <c r="M24" s="51"/>
      <c r="N24" s="205">
        <v>0.6982493857566241</v>
      </c>
      <c r="O24" s="191">
        <v>0.8967834473819252</v>
      </c>
      <c r="S24" s="33"/>
    </row>
    <row r="25" spans="1:19" s="45" customFormat="1" ht="35.25" customHeight="1">
      <c r="A25" s="54" t="s">
        <v>22</v>
      </c>
      <c r="B25" s="58">
        <v>154.5</v>
      </c>
      <c r="C25" s="195">
        <v>0.024786865047151194</v>
      </c>
      <c r="D25" s="195">
        <v>0.30440217560273897</v>
      </c>
      <c r="E25" s="195"/>
      <c r="F25" s="196">
        <v>685.7</v>
      </c>
      <c r="G25" s="195">
        <v>0.1129095998682694</v>
      </c>
      <c r="H25" s="195">
        <v>0.3494940300461399</v>
      </c>
      <c r="I25" s="195"/>
      <c r="J25" s="195">
        <v>155.1239</v>
      </c>
      <c r="K25" s="195">
        <v>0.024886959060762312</v>
      </c>
      <c r="L25" s="195">
        <v>0.32978719421518193</v>
      </c>
      <c r="M25" s="195"/>
      <c r="N25" s="206">
        <v>1.0040381877022653</v>
      </c>
      <c r="O25" s="191">
        <v>1.0064475620860929</v>
      </c>
      <c r="S25" s="33"/>
    </row>
    <row r="26" spans="1:19" s="45" customFormat="1" ht="17.25" customHeight="1">
      <c r="A26" s="59" t="s">
        <v>23</v>
      </c>
      <c r="B26" s="58">
        <v>107.5</v>
      </c>
      <c r="C26" s="195">
        <v>0.01724652422374598</v>
      </c>
      <c r="D26" s="195">
        <v>0.2118008665197051</v>
      </c>
      <c r="E26" s="195"/>
      <c r="F26" s="195">
        <v>386.5</v>
      </c>
      <c r="G26" s="195">
        <v>0.06364235139140458</v>
      </c>
      <c r="H26" s="195">
        <v>0.19699495787200383</v>
      </c>
      <c r="I26" s="195"/>
      <c r="J26" s="195">
        <v>132.252215</v>
      </c>
      <c r="K26" s="195">
        <v>0.02121759097340987</v>
      </c>
      <c r="L26" s="195">
        <v>0.281162908575616</v>
      </c>
      <c r="M26" s="195"/>
      <c r="N26" s="206">
        <v>1.2302531627906976</v>
      </c>
      <c r="O26" s="191">
        <v>0.8915252330508473</v>
      </c>
      <c r="S26" s="33"/>
    </row>
    <row r="27" spans="1:19" s="45" customFormat="1" ht="18" customHeight="1">
      <c r="A27" s="60" t="s">
        <v>24</v>
      </c>
      <c r="B27" s="58">
        <v>13177.099999999999</v>
      </c>
      <c r="C27" s="195">
        <v>2.1140388311509124</v>
      </c>
      <c r="D27" s="195">
        <v>25.96205765783075</v>
      </c>
      <c r="E27" s="195"/>
      <c r="F27" s="198">
        <v>50947.31</v>
      </c>
      <c r="G27" s="195">
        <v>8.389150337559691</v>
      </c>
      <c r="H27" s="195">
        <v>25.96730449454572</v>
      </c>
      <c r="I27" s="195"/>
      <c r="J27" s="195">
        <v>13238.660302</v>
      </c>
      <c r="K27" s="195">
        <v>2.1239151217524395</v>
      </c>
      <c r="L27" s="195">
        <v>28.144861212002105</v>
      </c>
      <c r="M27" s="195"/>
      <c r="N27" s="206">
        <v>1.0046717640451996</v>
      </c>
      <c r="O27" s="191">
        <v>1.0060541520628683</v>
      </c>
      <c r="S27" s="33"/>
    </row>
    <row r="28" spans="1:19" s="45" customFormat="1" ht="18.75" customHeight="1">
      <c r="A28" s="62" t="s">
        <v>25</v>
      </c>
      <c r="B28" s="58">
        <v>3846.5999999999995</v>
      </c>
      <c r="C28" s="195">
        <v>0.6171207449215002</v>
      </c>
      <c r="D28" s="195">
        <v>7.578727564229744</v>
      </c>
      <c r="E28" s="195"/>
      <c r="F28" s="195">
        <v>19023.56</v>
      </c>
      <c r="G28" s="195">
        <v>3.1324814753828423</v>
      </c>
      <c r="H28" s="195">
        <v>9.6961071171424</v>
      </c>
      <c r="I28" s="195"/>
      <c r="J28" s="195">
        <v>3866.0707909999996</v>
      </c>
      <c r="K28" s="195">
        <v>0.6202444981181234</v>
      </c>
      <c r="L28" s="195">
        <v>8.219111554062005</v>
      </c>
      <c r="M28" s="195"/>
      <c r="N28" s="206">
        <v>1.0050618184890554</v>
      </c>
      <c r="O28" s="191">
        <v>1.1678396114720564</v>
      </c>
      <c r="S28" s="33"/>
    </row>
    <row r="29" spans="1:19" s="45" customFormat="1" ht="15.75">
      <c r="A29" s="63" t="s">
        <v>26</v>
      </c>
      <c r="B29" s="208">
        <v>225.29999999999998</v>
      </c>
      <c r="C29" s="195">
        <v>0.03614550611730203</v>
      </c>
      <c r="D29" s="195">
        <v>0.4438952114129261</v>
      </c>
      <c r="E29" s="195"/>
      <c r="F29" s="58">
        <v>1486.04</v>
      </c>
      <c r="G29" s="195">
        <v>0.24469619627861028</v>
      </c>
      <c r="H29" s="195">
        <v>0.7574188543237067</v>
      </c>
      <c r="I29" s="195"/>
      <c r="J29" s="195">
        <v>197.977423</v>
      </c>
      <c r="K29" s="195">
        <v>0.031762069037435385</v>
      </c>
      <c r="L29" s="195">
        <v>0.4208920665940079</v>
      </c>
      <c r="M29" s="195"/>
      <c r="N29" s="206">
        <v>0.8787280204172215</v>
      </c>
      <c r="O29" s="191"/>
      <c r="P29" s="175"/>
      <c r="S29" s="33"/>
    </row>
    <row r="30" spans="1:19" s="45" customFormat="1" ht="18" customHeight="1">
      <c r="A30" s="63" t="s">
        <v>27</v>
      </c>
      <c r="B30" s="58">
        <v>138.3</v>
      </c>
      <c r="C30" s="195">
        <v>0.022187853954828547</v>
      </c>
      <c r="D30" s="195">
        <v>0.2724842775783741</v>
      </c>
      <c r="E30" s="195"/>
      <c r="F30" s="58">
        <v>1094.28</v>
      </c>
      <c r="G30" s="195">
        <v>0.18018771612053358</v>
      </c>
      <c r="H30" s="195">
        <v>0.5577429301427593</v>
      </c>
      <c r="I30" s="195"/>
      <c r="J30" s="195">
        <v>11.036</v>
      </c>
      <c r="K30" s="195">
        <v>0.0017705361984489357</v>
      </c>
      <c r="L30" s="195">
        <v>0.02346209369000359</v>
      </c>
      <c r="M30" s="195"/>
      <c r="N30" s="206">
        <v>0.07979754157628344</v>
      </c>
      <c r="O30" s="191">
        <v>0.9115786532343587</v>
      </c>
      <c r="P30" s="175"/>
      <c r="S30" s="33"/>
    </row>
    <row r="31" spans="1:19" s="45" customFormat="1" ht="30" customHeight="1">
      <c r="A31" s="64" t="s">
        <v>28</v>
      </c>
      <c r="B31" s="58">
        <v>3477.7500000000005</v>
      </c>
      <c r="C31" s="195">
        <v>0.557945112736117</v>
      </c>
      <c r="D31" s="195">
        <v>6.852004311989809</v>
      </c>
      <c r="E31" s="195"/>
      <c r="F31" s="58">
        <v>12532.025</v>
      </c>
      <c r="G31" s="195">
        <v>2.0635641363411823</v>
      </c>
      <c r="H31" s="195">
        <v>6.387440457764293</v>
      </c>
      <c r="I31" s="195"/>
      <c r="J31" s="195">
        <v>1068.112786</v>
      </c>
      <c r="K31" s="195">
        <v>0.17136030732504</v>
      </c>
      <c r="L31" s="195">
        <v>2.270764974322468</v>
      </c>
      <c r="M31" s="195"/>
      <c r="N31" s="206">
        <v>0.3071275353317518</v>
      </c>
      <c r="O31" s="191">
        <v>0.5449573397506012</v>
      </c>
      <c r="P31" s="175"/>
      <c r="S31" s="33"/>
    </row>
    <row r="32" spans="1:19" s="45" customFormat="1" ht="17.25" customHeight="1">
      <c r="A32" s="63" t="s">
        <v>29</v>
      </c>
      <c r="B32" s="58"/>
      <c r="C32" s="195">
        <v>0</v>
      </c>
      <c r="D32" s="195">
        <v>0</v>
      </c>
      <c r="E32" s="195"/>
      <c r="F32" s="197">
        <v>0</v>
      </c>
      <c r="G32" s="195">
        <v>0</v>
      </c>
      <c r="H32" s="195">
        <v>0</v>
      </c>
      <c r="I32" s="195"/>
      <c r="J32" s="195">
        <v>0</v>
      </c>
      <c r="K32" s="195">
        <v>0</v>
      </c>
      <c r="L32" s="195">
        <v>0</v>
      </c>
      <c r="M32" s="195"/>
      <c r="N32" s="206"/>
      <c r="O32" s="191">
        <v>0.48160754726005006</v>
      </c>
      <c r="P32" s="175"/>
      <c r="S32" s="33"/>
    </row>
    <row r="33" spans="1:19" ht="14.25" customHeight="1">
      <c r="A33" s="63" t="s">
        <v>30</v>
      </c>
      <c r="B33" s="58"/>
      <c r="C33" s="195">
        <v>0</v>
      </c>
      <c r="D33" s="195">
        <v>0</v>
      </c>
      <c r="E33" s="195"/>
      <c r="F33" s="58">
        <v>0</v>
      </c>
      <c r="G33" s="195">
        <v>0</v>
      </c>
      <c r="H33" s="195">
        <v>0</v>
      </c>
      <c r="I33" s="195"/>
      <c r="J33" s="195">
        <v>-313.504036</v>
      </c>
      <c r="K33" s="195">
        <v>-0.050296325126661684</v>
      </c>
      <c r="L33" s="195">
        <v>-0.6664970156602263</v>
      </c>
      <c r="M33" s="195"/>
      <c r="N33" s="207"/>
      <c r="O33" s="191"/>
      <c r="S33" s="33"/>
    </row>
    <row r="34" spans="1:19" ht="3.75" customHeight="1">
      <c r="A34" s="40"/>
      <c r="B34" s="58"/>
      <c r="C34" s="42">
        <v>0</v>
      </c>
      <c r="D34" s="193"/>
      <c r="E34" s="193"/>
      <c r="F34" s="194"/>
      <c r="G34" s="193"/>
      <c r="H34" s="193"/>
      <c r="I34" s="193"/>
      <c r="J34" s="51">
        <v>0</v>
      </c>
      <c r="K34" s="193"/>
      <c r="L34" s="193"/>
      <c r="M34" s="193"/>
      <c r="N34" s="88"/>
      <c r="O34" s="191"/>
      <c r="S34" s="33"/>
    </row>
    <row r="35" spans="1:19" ht="12" customHeight="1">
      <c r="A35" s="66"/>
      <c r="B35" s="41"/>
      <c r="C35" s="42">
        <v>0</v>
      </c>
      <c r="D35" s="41"/>
      <c r="E35" s="41"/>
      <c r="F35" s="41"/>
      <c r="G35" s="42"/>
      <c r="H35" s="42"/>
      <c r="I35" s="42"/>
      <c r="J35" s="61"/>
      <c r="K35" s="42"/>
      <c r="L35" s="42"/>
      <c r="M35" s="42"/>
      <c r="N35" s="113"/>
      <c r="O35" s="65"/>
      <c r="S35" s="33"/>
    </row>
    <row r="36" spans="1:19" s="45" customFormat="1" ht="33" customHeight="1">
      <c r="A36" s="35" t="s">
        <v>31</v>
      </c>
      <c r="B36" s="67">
        <v>55256.945999999996</v>
      </c>
      <c r="C36" s="37">
        <v>8.865025653202077</v>
      </c>
      <c r="D36" s="37">
        <v>100</v>
      </c>
      <c r="E36" s="37"/>
      <c r="F36" s="36">
        <v>207371.64299999998</v>
      </c>
      <c r="G36" s="37">
        <v>34.14649151984192</v>
      </c>
      <c r="H36" s="37">
        <v>100</v>
      </c>
      <c r="I36" s="37"/>
      <c r="J36" s="67">
        <v>51226.27384999999</v>
      </c>
      <c r="K36" s="37">
        <v>8.218373700895535</v>
      </c>
      <c r="L36" s="37">
        <v>100</v>
      </c>
      <c r="M36" s="37"/>
      <c r="N36" s="111">
        <v>0.9270558284201953</v>
      </c>
      <c r="O36" s="38"/>
      <c r="S36" s="33"/>
    </row>
    <row r="37" spans="1:19" s="45" customFormat="1" ht="19.5" customHeight="1">
      <c r="A37" s="68" t="s">
        <v>32</v>
      </c>
      <c r="B37" s="69">
        <v>51067.35599999999</v>
      </c>
      <c r="C37" s="70">
        <v>8.1928780678759</v>
      </c>
      <c r="D37" s="70">
        <v>92.41798488103197</v>
      </c>
      <c r="E37" s="70"/>
      <c r="F37" s="70">
        <v>186578.463</v>
      </c>
      <c r="G37" s="70">
        <v>30.72261863988144</v>
      </c>
      <c r="H37" s="70">
        <v>89.97298777248922</v>
      </c>
      <c r="I37" s="70"/>
      <c r="J37" s="69">
        <v>47795.792557999994</v>
      </c>
      <c r="K37" s="70">
        <v>7.668012038555205</v>
      </c>
      <c r="L37" s="70">
        <v>93.30327772415171</v>
      </c>
      <c r="M37" s="70"/>
      <c r="N37" s="91">
        <v>0.9359363065125205</v>
      </c>
      <c r="O37" s="43"/>
      <c r="P37" s="44"/>
      <c r="S37" s="33"/>
    </row>
    <row r="38" spans="1:19" ht="19.5" customHeight="1">
      <c r="A38" s="71" t="s">
        <v>33</v>
      </c>
      <c r="B38" s="70">
        <v>11516.44</v>
      </c>
      <c r="C38" s="70">
        <v>1.847614524942485</v>
      </c>
      <c r="D38" s="70">
        <v>20.841615097584295</v>
      </c>
      <c r="E38" s="70"/>
      <c r="F38" s="70">
        <v>39832.56</v>
      </c>
      <c r="G38" s="70">
        <v>6.558959328173886</v>
      </c>
      <c r="H38" s="70">
        <v>19.208296478607735</v>
      </c>
      <c r="I38" s="70"/>
      <c r="J38" s="69">
        <v>11512.268670000001</v>
      </c>
      <c r="K38" s="70">
        <v>1.8469453068597854</v>
      </c>
      <c r="L38" s="70">
        <v>22.473367287478403</v>
      </c>
      <c r="M38" s="70"/>
      <c r="N38" s="91">
        <v>0.9996377934500593</v>
      </c>
      <c r="O38" s="72"/>
      <c r="S38" s="33"/>
    </row>
    <row r="39" spans="1:19" ht="17.25" customHeight="1">
      <c r="A39" s="71" t="s">
        <v>34</v>
      </c>
      <c r="B39" s="70">
        <v>8302.99</v>
      </c>
      <c r="C39" s="70">
        <v>1.3320717968792615</v>
      </c>
      <c r="D39" s="70">
        <v>15.026147120038086</v>
      </c>
      <c r="E39" s="70"/>
      <c r="F39" s="70">
        <v>32596.08</v>
      </c>
      <c r="G39" s="70">
        <v>5.367376914210437</v>
      </c>
      <c r="H39" s="70">
        <v>15.718677601450064</v>
      </c>
      <c r="I39" s="70"/>
      <c r="J39" s="69">
        <v>7822.964303000001</v>
      </c>
      <c r="K39" s="70">
        <v>1.2550599381692054</v>
      </c>
      <c r="L39" s="70">
        <v>15.271390470263539</v>
      </c>
      <c r="M39" s="70"/>
      <c r="N39" s="91">
        <v>0.9421864054997057</v>
      </c>
      <c r="O39" s="72"/>
      <c r="S39" s="33"/>
    </row>
    <row r="40" spans="1:19" ht="19.5" customHeight="1">
      <c r="A40" s="71" t="s">
        <v>35</v>
      </c>
      <c r="B40" s="70">
        <v>3133.91</v>
      </c>
      <c r="C40" s="70">
        <v>0.5027819044654861</v>
      </c>
      <c r="D40" s="70">
        <v>5.6715222734169926</v>
      </c>
      <c r="E40" s="70"/>
      <c r="F40" s="70">
        <v>10305.35</v>
      </c>
      <c r="G40" s="70">
        <v>1.6969125638070146</v>
      </c>
      <c r="H40" s="70">
        <v>4.969507812599045</v>
      </c>
      <c r="I40" s="70"/>
      <c r="J40" s="69">
        <v>3042.3416580000003</v>
      </c>
      <c r="K40" s="70">
        <v>0.4880913404800791</v>
      </c>
      <c r="L40" s="70">
        <v>5.939025873536185</v>
      </c>
      <c r="M40" s="70"/>
      <c r="N40" s="91">
        <v>0.9707814385224848</v>
      </c>
      <c r="O40" s="72"/>
      <c r="S40" s="33"/>
    </row>
    <row r="41" spans="1:19" ht="19.5" customHeight="1">
      <c r="A41" s="71" t="s">
        <v>36</v>
      </c>
      <c r="B41" s="70">
        <v>1700.3150000000003</v>
      </c>
      <c r="C41" s="70">
        <v>0.2727862682371967</v>
      </c>
      <c r="D41" s="70">
        <v>3.0771063605288655</v>
      </c>
      <c r="E41" s="70"/>
      <c r="F41" s="70">
        <v>5291.33</v>
      </c>
      <c r="G41" s="70">
        <v>0.8712876667215547</v>
      </c>
      <c r="H41" s="70">
        <v>2.5516169537220676</v>
      </c>
      <c r="I41" s="70"/>
      <c r="J41" s="69">
        <v>1612.780965</v>
      </c>
      <c r="K41" s="70">
        <v>0.2587429393531992</v>
      </c>
      <c r="L41" s="70">
        <v>3.1483472128433956</v>
      </c>
      <c r="M41" s="70"/>
      <c r="N41" s="91">
        <v>0.948518930315853</v>
      </c>
      <c r="O41" s="72"/>
      <c r="S41" s="33"/>
    </row>
    <row r="42" spans="1:19" s="45" customFormat="1" ht="19.5" customHeight="1">
      <c r="A42" s="71" t="s">
        <v>37</v>
      </c>
      <c r="B42" s="69">
        <v>26099.401</v>
      </c>
      <c r="C42" s="70">
        <v>4.1871995495047445</v>
      </c>
      <c r="D42" s="70">
        <v>47.23279676006706</v>
      </c>
      <c r="E42" s="70"/>
      <c r="F42" s="70">
        <v>95626.94299999998</v>
      </c>
      <c r="G42" s="70">
        <v>15.746244524946482</v>
      </c>
      <c r="H42" s="70">
        <v>46.11379917552179</v>
      </c>
      <c r="I42" s="70"/>
      <c r="J42" s="69">
        <v>23592.912183999997</v>
      </c>
      <c r="K42" s="70">
        <v>3.7850765720006283</v>
      </c>
      <c r="L42" s="70">
        <v>46.0562723204979</v>
      </c>
      <c r="M42" s="70"/>
      <c r="N42" s="91">
        <v>0.9039637416966004</v>
      </c>
      <c r="O42" s="73"/>
      <c r="S42" s="33"/>
    </row>
    <row r="43" spans="1:19" ht="31.5" customHeight="1">
      <c r="A43" s="74" t="s">
        <v>38</v>
      </c>
      <c r="B43" s="75">
        <v>155.72000000000025</v>
      </c>
      <c r="C43" s="75">
        <v>0.024982593042992815</v>
      </c>
      <c r="D43" s="75">
        <v>0.2818107247548576</v>
      </c>
      <c r="E43" s="75"/>
      <c r="F43" s="76">
        <v>1547.3599999999933</v>
      </c>
      <c r="G43" s="75">
        <v>0.2547933476041484</v>
      </c>
      <c r="H43" s="75">
        <v>0.7461772389004959</v>
      </c>
      <c r="I43" s="75"/>
      <c r="J43" s="77">
        <v>283.30320799999936</v>
      </c>
      <c r="K43" s="75">
        <v>0.04545112222732031</v>
      </c>
      <c r="L43" s="75">
        <v>0.5530427780665125</v>
      </c>
      <c r="M43" s="75"/>
      <c r="N43" s="112">
        <v>1.8193116362702215</v>
      </c>
      <c r="O43" s="72"/>
      <c r="S43" s="33"/>
    </row>
    <row r="44" spans="1:19" ht="15.75" customHeight="1">
      <c r="A44" s="78" t="s">
        <v>39</v>
      </c>
      <c r="B44" s="75">
        <v>4432.464999999999</v>
      </c>
      <c r="C44" s="75">
        <v>0.7111126976130809</v>
      </c>
      <c r="D44" s="75">
        <v>8.021552620732965</v>
      </c>
      <c r="E44" s="75"/>
      <c r="F44" s="75">
        <v>12559.88</v>
      </c>
      <c r="G44" s="75">
        <v>2.068150831549481</v>
      </c>
      <c r="H44" s="75">
        <v>6.056700819021818</v>
      </c>
      <c r="I44" s="75"/>
      <c r="J44" s="77">
        <v>3837.7745269999996</v>
      </c>
      <c r="K44" s="75">
        <v>0.6157048497226116</v>
      </c>
      <c r="L44" s="75">
        <v>7.4918088679213986</v>
      </c>
      <c r="M44" s="75"/>
      <c r="N44" s="112">
        <v>0.8658330132330431</v>
      </c>
      <c r="O44" s="72"/>
      <c r="S44" s="33"/>
    </row>
    <row r="45" spans="1:19" ht="28.5" customHeight="1">
      <c r="A45" s="74" t="s">
        <v>40</v>
      </c>
      <c r="B45" s="75">
        <v>3650.786</v>
      </c>
      <c r="C45" s="75">
        <v>0.5857057598577924</v>
      </c>
      <c r="D45" s="70">
        <v>6.60692684680764</v>
      </c>
      <c r="E45" s="70"/>
      <c r="F45" s="76">
        <v>11649.700999999997</v>
      </c>
      <c r="G45" s="75"/>
      <c r="H45" s="70">
        <v>5.617788831426676</v>
      </c>
      <c r="I45" s="70"/>
      <c r="J45" s="77">
        <v>1896.7367490000001</v>
      </c>
      <c r="K45" s="75">
        <v>0.3042987561646297</v>
      </c>
      <c r="L45" s="75">
        <v>3.7026638996894374</v>
      </c>
      <c r="M45" s="75"/>
      <c r="N45" s="112">
        <v>0.5195420243750251</v>
      </c>
      <c r="O45" s="72"/>
      <c r="S45" s="33"/>
    </row>
    <row r="46" spans="1:19" ht="17.25" customHeight="1">
      <c r="A46" s="78" t="s">
        <v>41</v>
      </c>
      <c r="B46" s="75">
        <v>17299.465</v>
      </c>
      <c r="C46" s="75">
        <v>2.775401322607867</v>
      </c>
      <c r="D46" s="75">
        <v>31.30731293039612</v>
      </c>
      <c r="E46" s="75"/>
      <c r="F46" s="75">
        <v>67580.31</v>
      </c>
      <c r="G46" s="75">
        <v>11.127994401449035</v>
      </c>
      <c r="H46" s="75">
        <v>32.58898324878489</v>
      </c>
      <c r="I46" s="75"/>
      <c r="J46" s="77">
        <v>16960.785845</v>
      </c>
      <c r="K46" s="75">
        <v>2.721066083065678</v>
      </c>
      <c r="L46" s="75">
        <v>33.109544322244325</v>
      </c>
      <c r="M46" s="75"/>
      <c r="N46" s="112">
        <v>0.9804225648018594</v>
      </c>
      <c r="O46" s="72"/>
      <c r="S46" s="33"/>
    </row>
    <row r="47" spans="1:19" ht="19.5" customHeight="1">
      <c r="A47" s="79" t="s">
        <v>42</v>
      </c>
      <c r="B47" s="75">
        <v>560.9649999999999</v>
      </c>
      <c r="C47" s="75">
        <v>0.0899971763830108</v>
      </c>
      <c r="D47" s="75">
        <v>1.015193637375471</v>
      </c>
      <c r="E47" s="75"/>
      <c r="F47" s="75">
        <v>2289.692</v>
      </c>
      <c r="G47" s="75">
        <v>0.37702815741808005</v>
      </c>
      <c r="H47" s="75">
        <v>1.1041490373879133</v>
      </c>
      <c r="I47" s="75"/>
      <c r="J47" s="77">
        <v>614.311855</v>
      </c>
      <c r="K47" s="75">
        <v>0.09855576082038908</v>
      </c>
      <c r="L47" s="75">
        <v>1.1992124525762284</v>
      </c>
      <c r="M47" s="75"/>
      <c r="N47" s="112">
        <v>1.0950983662082308</v>
      </c>
      <c r="O47" s="72"/>
      <c r="S47" s="33"/>
    </row>
    <row r="48" spans="1:19" ht="31.5" customHeight="1">
      <c r="A48" s="80" t="s">
        <v>43</v>
      </c>
      <c r="B48" s="81">
        <v>312.70000000000005</v>
      </c>
      <c r="C48" s="81">
        <v>0.05016733139316622</v>
      </c>
      <c r="D48" s="81">
        <v>0.5659017058235539</v>
      </c>
      <c r="E48" s="81"/>
      <c r="F48" s="199">
        <v>2275.1</v>
      </c>
      <c r="G48" s="81">
        <v>0.37462539107525117</v>
      </c>
      <c r="H48" s="81">
        <v>1.0971123954493627</v>
      </c>
      <c r="I48" s="81"/>
      <c r="J48" s="200">
        <v>212.52477799999997</v>
      </c>
      <c r="K48" s="81">
        <v>0.03409594169230917</v>
      </c>
      <c r="L48" s="81">
        <v>0.41487455953230534</v>
      </c>
      <c r="M48" s="81"/>
      <c r="N48" s="201">
        <v>0.6796443172369682</v>
      </c>
      <c r="O48" s="73"/>
      <c r="S48" s="33"/>
    </row>
    <row r="49" spans="1:19" ht="15" customHeight="1">
      <c r="A49" s="116" t="s">
        <v>44</v>
      </c>
      <c r="B49" s="81">
        <v>1.6</v>
      </c>
      <c r="C49" s="81">
        <v>0.00025669245356273087</v>
      </c>
      <c r="D49" s="81">
        <v>0.002895563573129793</v>
      </c>
      <c r="E49" s="81"/>
      <c r="F49" s="81">
        <v>651.1</v>
      </c>
      <c r="G49" s="81">
        <v>0.10721225094681376</v>
      </c>
      <c r="H49" s="81">
        <v>0.3139773551391499</v>
      </c>
      <c r="I49" s="81"/>
      <c r="J49" s="200">
        <v>0</v>
      </c>
      <c r="K49" s="81">
        <v>0</v>
      </c>
      <c r="L49" s="81">
        <v>0</v>
      </c>
      <c r="M49" s="81"/>
      <c r="N49" s="201">
        <v>0</v>
      </c>
      <c r="O49" s="73"/>
      <c r="S49" s="33"/>
    </row>
    <row r="50" spans="1:19" s="45" customFormat="1" ht="19.5" customHeight="1">
      <c r="A50" s="68" t="s">
        <v>45</v>
      </c>
      <c r="B50" s="81">
        <v>4189.59</v>
      </c>
      <c r="C50" s="81">
        <v>0.6721475853261759</v>
      </c>
      <c r="D50" s="81">
        <v>7.58201511896803</v>
      </c>
      <c r="E50" s="81"/>
      <c r="F50" s="81">
        <v>20793.18</v>
      </c>
      <c r="G50" s="81">
        <v>3.4238728799604816</v>
      </c>
      <c r="H50" s="81">
        <v>10.027012227510781</v>
      </c>
      <c r="I50" s="81"/>
      <c r="J50" s="200">
        <v>3594.94476</v>
      </c>
      <c r="K50" s="81">
        <v>0.5767469942918015</v>
      </c>
      <c r="L50" s="81">
        <v>7.017775234885644</v>
      </c>
      <c r="M50" s="81"/>
      <c r="N50" s="201">
        <v>0.8580660064588659</v>
      </c>
      <c r="O50" s="73"/>
      <c r="S50" s="33"/>
    </row>
    <row r="51" spans="1:19" ht="26.25" customHeight="1" hidden="1" outlineLevel="1">
      <c r="A51" s="78" t="s">
        <v>46</v>
      </c>
      <c r="B51" s="81"/>
      <c r="C51" s="81">
        <v>0</v>
      </c>
      <c r="D51" s="81">
        <v>0</v>
      </c>
      <c r="E51" s="81"/>
      <c r="F51" s="81">
        <v>20793.18</v>
      </c>
      <c r="G51" s="81">
        <v>3.4238728799604816</v>
      </c>
      <c r="H51" s="81">
        <v>10.027012227510781</v>
      </c>
      <c r="I51" s="81"/>
      <c r="J51" s="200" t="e">
        <v>#REF!</v>
      </c>
      <c r="K51" s="81" t="e">
        <v>#REF!</v>
      </c>
      <c r="L51" s="81" t="e">
        <v>#REF!</v>
      </c>
      <c r="M51" s="81"/>
      <c r="N51" s="201" t="e">
        <v>#REF!</v>
      </c>
      <c r="O51" s="73"/>
      <c r="S51" s="33"/>
    </row>
    <row r="52" spans="1:19" ht="21" customHeight="1" hidden="1" outlineLevel="1">
      <c r="A52" s="78" t="s">
        <v>47</v>
      </c>
      <c r="B52" s="81"/>
      <c r="C52" s="81">
        <v>0</v>
      </c>
      <c r="D52" s="81">
        <v>0</v>
      </c>
      <c r="E52" s="81"/>
      <c r="F52" s="81">
        <v>0</v>
      </c>
      <c r="G52" s="81">
        <v>0</v>
      </c>
      <c r="H52" s="81">
        <v>0</v>
      </c>
      <c r="I52" s="81"/>
      <c r="J52" s="200" t="e">
        <v>#REF!</v>
      </c>
      <c r="K52" s="81" t="e">
        <v>#REF!</v>
      </c>
      <c r="L52" s="81" t="e">
        <v>#REF!</v>
      </c>
      <c r="M52" s="81"/>
      <c r="N52" s="201" t="e">
        <v>#REF!</v>
      </c>
      <c r="O52" s="73"/>
      <c r="S52" s="33"/>
    </row>
    <row r="53" spans="1:19" ht="24.75" customHeight="1" hidden="1" outlineLevel="1">
      <c r="A53" s="82" t="s">
        <v>48</v>
      </c>
      <c r="B53" s="81"/>
      <c r="C53" s="81">
        <v>0</v>
      </c>
      <c r="D53" s="81">
        <v>0</v>
      </c>
      <c r="E53" s="81"/>
      <c r="F53" s="81">
        <v>0</v>
      </c>
      <c r="G53" s="81">
        <v>0</v>
      </c>
      <c r="H53" s="81">
        <v>0</v>
      </c>
      <c r="I53" s="81"/>
      <c r="J53" s="200">
        <v>0</v>
      </c>
      <c r="K53" s="81">
        <v>0</v>
      </c>
      <c r="L53" s="81">
        <v>0</v>
      </c>
      <c r="M53" s="81"/>
      <c r="N53" s="201" t="e">
        <v>#DIV/0!</v>
      </c>
      <c r="O53" s="73"/>
      <c r="S53" s="33"/>
    </row>
    <row r="54" spans="1:19" ht="19.5" customHeight="1" collapsed="1">
      <c r="A54" s="68" t="s">
        <v>29</v>
      </c>
      <c r="B54" s="81"/>
      <c r="C54" s="81">
        <v>0</v>
      </c>
      <c r="D54" s="81">
        <v>0</v>
      </c>
      <c r="E54" s="81"/>
      <c r="F54" s="81">
        <v>0</v>
      </c>
      <c r="G54" s="81">
        <v>0</v>
      </c>
      <c r="H54" s="81">
        <v>0</v>
      </c>
      <c r="I54" s="81"/>
      <c r="J54" s="200">
        <v>0</v>
      </c>
      <c r="K54" s="81">
        <v>0</v>
      </c>
      <c r="L54" s="81">
        <v>0</v>
      </c>
      <c r="M54" s="81"/>
      <c r="N54" s="201"/>
      <c r="O54" s="73"/>
      <c r="S54" s="33"/>
    </row>
    <row r="55" spans="1:19" ht="24.75" customHeight="1" hidden="1" outlineLevel="1">
      <c r="A55" s="83" t="s">
        <v>49</v>
      </c>
      <c r="B55" s="81"/>
      <c r="C55" s="81">
        <v>0</v>
      </c>
      <c r="D55" s="81">
        <v>0</v>
      </c>
      <c r="E55" s="81"/>
      <c r="F55" s="200">
        <v>0</v>
      </c>
      <c r="G55" s="81">
        <v>0</v>
      </c>
      <c r="H55" s="81">
        <v>0</v>
      </c>
      <c r="I55" s="81"/>
      <c r="J55" s="200" t="e">
        <v>#REF!</v>
      </c>
      <c r="K55" s="81" t="e">
        <v>#REF!</v>
      </c>
      <c r="L55" s="81" t="e">
        <v>#REF!</v>
      </c>
      <c r="M55" s="81"/>
      <c r="N55" s="201"/>
      <c r="O55" s="73"/>
      <c r="S55" s="33"/>
    </row>
    <row r="56" spans="1:19" ht="19.5" customHeight="1" hidden="1" outlineLevel="1">
      <c r="A56" s="84" t="s">
        <v>50</v>
      </c>
      <c r="B56" s="81"/>
      <c r="C56" s="81">
        <v>0</v>
      </c>
      <c r="D56" s="81">
        <v>0</v>
      </c>
      <c r="E56" s="81"/>
      <c r="F56" s="200">
        <v>0</v>
      </c>
      <c r="G56" s="81">
        <v>0</v>
      </c>
      <c r="H56" s="81">
        <v>0</v>
      </c>
      <c r="I56" s="81"/>
      <c r="J56" s="200" t="e">
        <v>#REF!</v>
      </c>
      <c r="K56" s="81" t="e">
        <v>#REF!</v>
      </c>
      <c r="L56" s="81" t="e">
        <v>#REF!</v>
      </c>
      <c r="M56" s="81"/>
      <c r="N56" s="201"/>
      <c r="O56" s="73"/>
      <c r="S56" s="33"/>
    </row>
    <row r="57" spans="1:19" s="45" customFormat="1" ht="31.5" collapsed="1">
      <c r="A57" s="85" t="s">
        <v>51</v>
      </c>
      <c r="B57" s="81"/>
      <c r="C57" s="81">
        <v>0</v>
      </c>
      <c r="D57" s="81">
        <v>0</v>
      </c>
      <c r="E57" s="81"/>
      <c r="F57" s="202">
        <v>0</v>
      </c>
      <c r="G57" s="81">
        <v>0</v>
      </c>
      <c r="H57" s="81">
        <v>0</v>
      </c>
      <c r="I57" s="81"/>
      <c r="J57" s="200">
        <v>-164.463468</v>
      </c>
      <c r="K57" s="81">
        <v>-0.026385331951472295</v>
      </c>
      <c r="L57" s="81">
        <v>-0.32105295903734765</v>
      </c>
      <c r="M57" s="81"/>
      <c r="N57" s="201"/>
      <c r="O57" s="73"/>
      <c r="S57" s="33"/>
    </row>
    <row r="58" spans="1:19" s="45" customFormat="1" ht="15.75">
      <c r="A58" s="86"/>
      <c r="B58" s="87"/>
      <c r="C58" s="88">
        <v>0</v>
      </c>
      <c r="D58" s="88">
        <v>0</v>
      </c>
      <c r="E58" s="88"/>
      <c r="F58" s="89"/>
      <c r="G58" s="88"/>
      <c r="H58" s="88"/>
      <c r="I58" s="88"/>
      <c r="J58" s="90">
        <v>0</v>
      </c>
      <c r="K58" s="88">
        <v>0</v>
      </c>
      <c r="L58" s="88">
        <v>0</v>
      </c>
      <c r="M58" s="88"/>
      <c r="N58" s="91"/>
      <c r="O58" s="73"/>
      <c r="S58" s="33"/>
    </row>
    <row r="59" spans="1:19" s="27" customFormat="1" ht="21" customHeight="1" thickBot="1">
      <c r="A59" s="92" t="s">
        <v>52</v>
      </c>
      <c r="B59" s="93">
        <v>-4501.723999999995</v>
      </c>
      <c r="C59" s="94">
        <v>-0.7222241117638935</v>
      </c>
      <c r="D59" s="93"/>
      <c r="E59" s="93"/>
      <c r="F59" s="93">
        <v>-11173.727999999945</v>
      </c>
      <c r="G59" s="95">
        <v>-1.8399025193479241</v>
      </c>
      <c r="H59" s="95"/>
      <c r="I59" s="95"/>
      <c r="J59" s="96">
        <v>-4188.698491999996</v>
      </c>
      <c r="K59" s="97">
        <v>-0.6720045582162435</v>
      </c>
      <c r="L59" s="98"/>
      <c r="M59" s="95"/>
      <c r="N59" s="114">
        <v>0.9304654154719394</v>
      </c>
      <c r="O59" s="99"/>
      <c r="P59" s="115"/>
      <c r="Q59" s="100"/>
      <c r="S59" s="33"/>
    </row>
    <row r="60" spans="1:19" ht="3.75" customHeight="1">
      <c r="A60" s="101"/>
      <c r="B60" s="102"/>
      <c r="C60" s="102"/>
      <c r="D60" s="102"/>
      <c r="E60" s="102"/>
      <c r="F60" s="103"/>
      <c r="G60" s="102"/>
      <c r="H60" s="102"/>
      <c r="I60" s="102"/>
      <c r="J60" s="104"/>
      <c r="K60" s="104"/>
      <c r="L60" s="104"/>
      <c r="M60" s="104"/>
      <c r="S60" s="33"/>
    </row>
    <row r="61" spans="1:19" ht="6" customHeight="1">
      <c r="A61" s="256"/>
      <c r="B61" s="256"/>
      <c r="C61" s="256"/>
      <c r="D61" s="256"/>
      <c r="E61" s="256"/>
      <c r="F61" s="256"/>
      <c r="G61" s="256"/>
      <c r="H61" s="256"/>
      <c r="I61" s="256"/>
      <c r="J61" s="256"/>
      <c r="K61" s="189"/>
      <c r="L61" s="189"/>
      <c r="M61" s="189"/>
      <c r="N61" s="190"/>
      <c r="S61" s="33"/>
    </row>
    <row r="62" spans="1:19" ht="10.5" customHeight="1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S62" s="33"/>
    </row>
    <row r="63" spans="1:19" ht="19.5" customHeight="1">
      <c r="A63" s="105"/>
      <c r="B63" s="105"/>
      <c r="C63" s="105"/>
      <c r="D63" s="105"/>
      <c r="E63" s="105"/>
      <c r="G63" s="105"/>
      <c r="H63" s="105"/>
      <c r="I63" s="105"/>
      <c r="J63" s="106"/>
      <c r="L63" s="104"/>
      <c r="M63" s="104"/>
      <c r="S63" s="33"/>
    </row>
    <row r="64" spans="10:19" ht="19.5" customHeight="1">
      <c r="J64" s="106"/>
      <c r="L64" s="104"/>
      <c r="M64" s="104"/>
      <c r="S64" s="33"/>
    </row>
    <row r="65" spans="1:19" ht="30.75" customHeight="1">
      <c r="A65" s="64"/>
      <c r="F65" s="1"/>
      <c r="J65" s="1"/>
      <c r="K65" s="1"/>
      <c r="L65" s="1"/>
      <c r="M65" s="104"/>
      <c r="S65" s="33"/>
    </row>
    <row r="66" spans="1:19" ht="19.5" customHeight="1">
      <c r="A66" s="50"/>
      <c r="F66" s="1"/>
      <c r="J66" s="1"/>
      <c r="K66" s="1"/>
      <c r="L66" s="1"/>
      <c r="M66" s="1"/>
      <c r="N66" s="107"/>
      <c r="O66" s="107"/>
      <c r="S66" s="33"/>
    </row>
    <row r="67" spans="1:13" ht="19.5" customHeight="1">
      <c r="A67" s="50"/>
      <c r="F67" s="1"/>
      <c r="J67" s="1"/>
      <c r="K67" s="104"/>
      <c r="L67" s="104"/>
      <c r="M67" s="104"/>
    </row>
    <row r="68" spans="10:13" ht="19.5" customHeight="1">
      <c r="J68" s="104"/>
      <c r="K68" s="104"/>
      <c r="L68" s="104"/>
      <c r="M68" s="104"/>
    </row>
    <row r="69" spans="10:13" ht="19.5" customHeight="1">
      <c r="J69" s="104"/>
      <c r="K69" s="104"/>
      <c r="L69" s="104"/>
      <c r="M69" s="104"/>
    </row>
    <row r="70" spans="10:13" ht="19.5" customHeight="1">
      <c r="J70" s="104"/>
      <c r="K70" s="104"/>
      <c r="L70" s="104"/>
      <c r="M70" s="104"/>
    </row>
    <row r="71" spans="10:13" ht="19.5" customHeight="1">
      <c r="J71" s="104"/>
      <c r="K71" s="104"/>
      <c r="L71" s="104"/>
      <c r="M71" s="104"/>
    </row>
    <row r="72" spans="10:13" ht="19.5" customHeight="1">
      <c r="J72" s="104"/>
      <c r="K72" s="104"/>
      <c r="L72" s="104"/>
      <c r="M72" s="104"/>
    </row>
    <row r="73" spans="10:13" ht="19.5" customHeight="1">
      <c r="J73" s="104"/>
      <c r="K73" s="104"/>
      <c r="L73" s="104"/>
      <c r="M73" s="104"/>
    </row>
    <row r="74" spans="10:13" ht="19.5" customHeight="1">
      <c r="J74" s="104"/>
      <c r="K74" s="104"/>
      <c r="L74" s="104"/>
      <c r="M74" s="104"/>
    </row>
    <row r="75" spans="10:13" ht="19.5" customHeight="1">
      <c r="J75" s="104"/>
      <c r="K75" s="104"/>
      <c r="L75" s="104"/>
      <c r="M75" s="104"/>
    </row>
    <row r="76" spans="10:13" ht="19.5" customHeight="1">
      <c r="J76" s="104"/>
      <c r="K76" s="104"/>
      <c r="L76" s="104"/>
      <c r="M76" s="104"/>
    </row>
    <row r="77" spans="10:13" ht="19.5" customHeight="1">
      <c r="J77" s="104"/>
      <c r="K77" s="104"/>
      <c r="L77" s="104"/>
      <c r="M77" s="104"/>
    </row>
    <row r="78" spans="10:13" ht="19.5" customHeight="1">
      <c r="J78" s="104"/>
      <c r="K78" s="104"/>
      <c r="L78" s="104"/>
      <c r="M78" s="104"/>
    </row>
    <row r="79" spans="10:13" ht="19.5" customHeight="1">
      <c r="J79" s="104"/>
      <c r="K79" s="104"/>
      <c r="L79" s="104"/>
      <c r="M79" s="104"/>
    </row>
    <row r="80" spans="10:13" ht="19.5" customHeight="1">
      <c r="J80" s="104"/>
      <c r="K80" s="104"/>
      <c r="L80" s="104"/>
      <c r="M80" s="104"/>
    </row>
    <row r="81" spans="10:13" ht="19.5" customHeight="1">
      <c r="J81" s="104"/>
      <c r="K81" s="104"/>
      <c r="L81" s="104"/>
      <c r="M81" s="104"/>
    </row>
    <row r="82" spans="10:13" ht="19.5" customHeight="1">
      <c r="J82" s="104"/>
      <c r="K82" s="104"/>
      <c r="L82" s="104"/>
      <c r="M82" s="104"/>
    </row>
    <row r="83" spans="10:13" ht="19.5" customHeight="1">
      <c r="J83" s="104"/>
      <c r="K83" s="104"/>
      <c r="L83" s="104"/>
      <c r="M83" s="104"/>
    </row>
    <row r="84" spans="10:13" ht="19.5" customHeight="1">
      <c r="J84" s="104"/>
      <c r="K84" s="104"/>
      <c r="L84" s="104"/>
      <c r="M84" s="104"/>
    </row>
    <row r="85" spans="10:13" ht="19.5" customHeight="1">
      <c r="J85" s="104"/>
      <c r="K85" s="104"/>
      <c r="L85" s="104"/>
      <c r="M85" s="104"/>
    </row>
    <row r="86" spans="10:13" ht="19.5" customHeight="1">
      <c r="J86" s="104"/>
      <c r="K86" s="104"/>
      <c r="L86" s="104"/>
      <c r="M86" s="104"/>
    </row>
    <row r="87" spans="10:13" ht="19.5" customHeight="1">
      <c r="J87" s="104"/>
      <c r="K87" s="104"/>
      <c r="L87" s="104"/>
      <c r="M87" s="104"/>
    </row>
    <row r="88" spans="10:13" ht="19.5" customHeight="1">
      <c r="J88" s="104"/>
      <c r="K88" s="104"/>
      <c r="L88" s="104"/>
      <c r="M88" s="104"/>
    </row>
    <row r="89" spans="10:13" ht="19.5" customHeight="1">
      <c r="J89" s="104"/>
      <c r="K89" s="104"/>
      <c r="L89" s="104"/>
      <c r="M89" s="104"/>
    </row>
    <row r="90" spans="10:13" ht="19.5" customHeight="1">
      <c r="J90" s="104"/>
      <c r="K90" s="104"/>
      <c r="L90" s="104"/>
      <c r="M90" s="104"/>
    </row>
    <row r="91" spans="10:13" ht="19.5" customHeight="1">
      <c r="J91" s="104"/>
      <c r="K91" s="104"/>
      <c r="L91" s="104"/>
      <c r="M91" s="104"/>
    </row>
    <row r="92" spans="10:13" ht="19.5" customHeight="1">
      <c r="J92" s="104"/>
      <c r="K92" s="104"/>
      <c r="L92" s="104"/>
      <c r="M92" s="104"/>
    </row>
    <row r="93" spans="10:13" ht="19.5" customHeight="1">
      <c r="J93" s="104"/>
      <c r="K93" s="104"/>
      <c r="L93" s="104"/>
      <c r="M93" s="104"/>
    </row>
    <row r="94" spans="10:13" ht="19.5" customHeight="1">
      <c r="J94" s="104"/>
      <c r="K94" s="104"/>
      <c r="L94" s="104"/>
      <c r="M94" s="104"/>
    </row>
    <row r="95" spans="10:13" ht="19.5" customHeight="1">
      <c r="J95" s="104"/>
      <c r="K95" s="104"/>
      <c r="L95" s="104"/>
      <c r="M95" s="104"/>
    </row>
    <row r="96" spans="10:13" ht="19.5" customHeight="1">
      <c r="J96" s="104"/>
      <c r="K96" s="104"/>
      <c r="L96" s="104"/>
      <c r="M96" s="104"/>
    </row>
    <row r="97" spans="10:13" ht="19.5" customHeight="1">
      <c r="J97" s="104"/>
      <c r="K97" s="104"/>
      <c r="L97" s="104"/>
      <c r="M97" s="104"/>
    </row>
    <row r="98" spans="10:13" ht="19.5" customHeight="1">
      <c r="J98" s="104"/>
      <c r="K98" s="104"/>
      <c r="L98" s="104"/>
      <c r="M98" s="104"/>
    </row>
    <row r="99" spans="10:13" ht="19.5" customHeight="1">
      <c r="J99" s="104"/>
      <c r="K99" s="104"/>
      <c r="L99" s="104"/>
      <c r="M99" s="104"/>
    </row>
    <row r="100" spans="10:13" ht="19.5" customHeight="1">
      <c r="J100" s="104"/>
      <c r="K100" s="104"/>
      <c r="L100" s="104"/>
      <c r="M100" s="104"/>
    </row>
    <row r="101" spans="10:13" ht="19.5" customHeight="1">
      <c r="J101" s="104"/>
      <c r="K101" s="104"/>
      <c r="L101" s="104"/>
      <c r="M101" s="104"/>
    </row>
    <row r="102" spans="10:13" ht="19.5" customHeight="1">
      <c r="J102" s="104"/>
      <c r="K102" s="104"/>
      <c r="L102" s="104"/>
      <c r="M102" s="104"/>
    </row>
    <row r="103" spans="10:13" ht="19.5" customHeight="1">
      <c r="J103" s="104"/>
      <c r="K103" s="104"/>
      <c r="L103" s="104"/>
      <c r="M103" s="104"/>
    </row>
    <row r="104" spans="10:13" ht="19.5" customHeight="1">
      <c r="J104" s="104"/>
      <c r="K104" s="104"/>
      <c r="L104" s="104"/>
      <c r="M104" s="104"/>
    </row>
    <row r="105" spans="10:13" ht="19.5" customHeight="1">
      <c r="J105" s="104"/>
      <c r="K105" s="104"/>
      <c r="L105" s="104"/>
      <c r="M105" s="104"/>
    </row>
    <row r="106" spans="10:13" ht="19.5" customHeight="1">
      <c r="J106" s="104"/>
      <c r="K106" s="104"/>
      <c r="L106" s="104"/>
      <c r="M106" s="104"/>
    </row>
    <row r="107" spans="10:13" ht="19.5" customHeight="1">
      <c r="J107" s="104"/>
      <c r="K107" s="104"/>
      <c r="L107" s="104"/>
      <c r="M107" s="104"/>
    </row>
    <row r="108" spans="10:13" ht="19.5" customHeight="1">
      <c r="J108" s="104"/>
      <c r="K108" s="104"/>
      <c r="L108" s="104"/>
      <c r="M108" s="104"/>
    </row>
    <row r="109" spans="10:13" ht="19.5" customHeight="1">
      <c r="J109" s="104"/>
      <c r="K109" s="104"/>
      <c r="L109" s="104"/>
      <c r="M109" s="104"/>
    </row>
    <row r="110" spans="10:13" ht="19.5" customHeight="1">
      <c r="J110" s="104"/>
      <c r="K110" s="104"/>
      <c r="L110" s="104"/>
      <c r="M110" s="104"/>
    </row>
    <row r="111" spans="10:13" ht="19.5" customHeight="1">
      <c r="J111" s="104"/>
      <c r="K111" s="104"/>
      <c r="L111" s="104"/>
      <c r="M111" s="104"/>
    </row>
    <row r="112" spans="10:13" ht="19.5" customHeight="1">
      <c r="J112" s="104"/>
      <c r="K112" s="104"/>
      <c r="L112" s="104"/>
      <c r="M112" s="104"/>
    </row>
    <row r="113" spans="10:13" ht="19.5" customHeight="1">
      <c r="J113" s="104"/>
      <c r="K113" s="104"/>
      <c r="L113" s="104"/>
      <c r="M113" s="104"/>
    </row>
    <row r="114" spans="10:13" ht="19.5" customHeight="1">
      <c r="J114" s="104"/>
      <c r="K114" s="104"/>
      <c r="L114" s="104"/>
      <c r="M114" s="104"/>
    </row>
    <row r="115" spans="10:13" ht="19.5" customHeight="1">
      <c r="J115" s="104"/>
      <c r="K115" s="104"/>
      <c r="L115" s="104"/>
      <c r="M115" s="104"/>
    </row>
    <row r="116" spans="10:13" ht="19.5" customHeight="1">
      <c r="J116" s="104"/>
      <c r="K116" s="104"/>
      <c r="L116" s="104"/>
      <c r="M116" s="104"/>
    </row>
    <row r="117" spans="10:13" ht="19.5" customHeight="1">
      <c r="J117" s="104"/>
      <c r="K117" s="104"/>
      <c r="L117" s="104"/>
      <c r="M117" s="104"/>
    </row>
    <row r="118" spans="10:13" ht="19.5" customHeight="1">
      <c r="J118" s="104"/>
      <c r="K118" s="104"/>
      <c r="L118" s="104"/>
      <c r="M118" s="104"/>
    </row>
    <row r="119" spans="10:13" ht="19.5" customHeight="1">
      <c r="J119" s="104"/>
      <c r="K119" s="104"/>
      <c r="L119" s="104"/>
      <c r="M119" s="104"/>
    </row>
    <row r="120" spans="10:13" ht="19.5" customHeight="1">
      <c r="J120" s="104"/>
      <c r="K120" s="104"/>
      <c r="L120" s="104"/>
      <c r="M120" s="104"/>
    </row>
    <row r="121" spans="10:13" ht="19.5" customHeight="1">
      <c r="J121" s="104"/>
      <c r="K121" s="104"/>
      <c r="L121" s="104"/>
      <c r="M121" s="104"/>
    </row>
    <row r="122" spans="10:13" ht="19.5" customHeight="1">
      <c r="J122" s="104"/>
      <c r="K122" s="104"/>
      <c r="L122" s="104"/>
      <c r="M122" s="104"/>
    </row>
    <row r="123" spans="10:13" ht="19.5" customHeight="1">
      <c r="J123" s="104"/>
      <c r="K123" s="104"/>
      <c r="L123" s="104"/>
      <c r="M123" s="104"/>
    </row>
    <row r="124" spans="10:13" ht="19.5" customHeight="1">
      <c r="J124" s="104"/>
      <c r="K124" s="104"/>
      <c r="L124" s="104"/>
      <c r="M124" s="104"/>
    </row>
    <row r="125" spans="10:13" ht="19.5" customHeight="1">
      <c r="J125" s="104"/>
      <c r="K125" s="104"/>
      <c r="L125" s="104"/>
      <c r="M125" s="104"/>
    </row>
    <row r="126" spans="10:13" ht="19.5" customHeight="1">
      <c r="J126" s="104"/>
      <c r="K126" s="104"/>
      <c r="L126" s="104"/>
      <c r="M126" s="104"/>
    </row>
    <row r="127" spans="10:13" ht="19.5" customHeight="1">
      <c r="J127" s="104"/>
      <c r="K127" s="104"/>
      <c r="L127" s="104"/>
      <c r="M127" s="104"/>
    </row>
    <row r="128" spans="10:13" ht="19.5" customHeight="1">
      <c r="J128" s="104"/>
      <c r="K128" s="104"/>
      <c r="L128" s="104"/>
      <c r="M128" s="104"/>
    </row>
    <row r="129" spans="10:13" ht="19.5" customHeight="1">
      <c r="J129" s="104"/>
      <c r="K129" s="104"/>
      <c r="L129" s="104"/>
      <c r="M129" s="104"/>
    </row>
    <row r="130" spans="10:13" ht="19.5" customHeight="1">
      <c r="J130" s="104"/>
      <c r="K130" s="104"/>
      <c r="L130" s="104"/>
      <c r="M130" s="104"/>
    </row>
    <row r="131" spans="10:13" ht="19.5" customHeight="1">
      <c r="J131" s="104"/>
      <c r="K131" s="104"/>
      <c r="L131" s="104"/>
      <c r="M131" s="104"/>
    </row>
    <row r="132" spans="10:13" ht="19.5" customHeight="1">
      <c r="J132" s="104"/>
      <c r="K132" s="104"/>
      <c r="L132" s="104"/>
      <c r="M132" s="104"/>
    </row>
    <row r="133" spans="10:13" ht="19.5" customHeight="1">
      <c r="J133" s="104"/>
      <c r="K133" s="104"/>
      <c r="L133" s="104"/>
      <c r="M133" s="104"/>
    </row>
    <row r="134" spans="10:13" ht="19.5" customHeight="1">
      <c r="J134" s="104"/>
      <c r="K134" s="104"/>
      <c r="L134" s="104"/>
      <c r="M134" s="104"/>
    </row>
    <row r="135" spans="10:13" ht="19.5" customHeight="1">
      <c r="J135" s="104"/>
      <c r="K135" s="104"/>
      <c r="L135" s="104"/>
      <c r="M135" s="104"/>
    </row>
    <row r="136" spans="10:13" ht="19.5" customHeight="1">
      <c r="J136" s="104"/>
      <c r="K136" s="104"/>
      <c r="L136" s="104"/>
      <c r="M136" s="104"/>
    </row>
    <row r="137" spans="10:13" ht="19.5" customHeight="1">
      <c r="J137" s="104"/>
      <c r="K137" s="104"/>
      <c r="L137" s="104"/>
      <c r="M137" s="104"/>
    </row>
    <row r="138" spans="10:13" ht="19.5" customHeight="1">
      <c r="J138" s="104"/>
      <c r="K138" s="104"/>
      <c r="L138" s="104"/>
      <c r="M138" s="104"/>
    </row>
    <row r="139" spans="10:13" ht="19.5" customHeight="1">
      <c r="J139" s="104"/>
      <c r="K139" s="104"/>
      <c r="L139" s="104"/>
      <c r="M139" s="104"/>
    </row>
    <row r="140" spans="10:13" ht="19.5" customHeight="1">
      <c r="J140" s="104"/>
      <c r="K140" s="104"/>
      <c r="L140" s="104"/>
      <c r="M140" s="104"/>
    </row>
    <row r="141" spans="10:13" ht="19.5" customHeight="1">
      <c r="J141" s="104"/>
      <c r="K141" s="104"/>
      <c r="L141" s="104"/>
      <c r="M141" s="104"/>
    </row>
    <row r="142" spans="10:13" ht="19.5" customHeight="1">
      <c r="J142" s="104"/>
      <c r="K142" s="104"/>
      <c r="L142" s="104"/>
      <c r="M142" s="104"/>
    </row>
    <row r="143" spans="10:13" ht="19.5" customHeight="1">
      <c r="J143" s="104"/>
      <c r="K143" s="104"/>
      <c r="L143" s="104"/>
      <c r="M143" s="104"/>
    </row>
    <row r="144" spans="10:13" ht="19.5" customHeight="1">
      <c r="J144" s="104"/>
      <c r="K144" s="104"/>
      <c r="L144" s="104"/>
      <c r="M144" s="104"/>
    </row>
    <row r="145" spans="10:13" ht="19.5" customHeight="1">
      <c r="J145" s="104"/>
      <c r="K145" s="104"/>
      <c r="L145" s="104"/>
      <c r="M145" s="104"/>
    </row>
    <row r="146" spans="10:13" ht="19.5" customHeight="1">
      <c r="J146" s="104"/>
      <c r="K146" s="104"/>
      <c r="L146" s="104"/>
      <c r="M146" s="104"/>
    </row>
    <row r="147" spans="10:13" ht="19.5" customHeight="1">
      <c r="J147" s="104"/>
      <c r="K147" s="104"/>
      <c r="L147" s="104"/>
      <c r="M147" s="104"/>
    </row>
    <row r="148" spans="10:13" ht="19.5" customHeight="1">
      <c r="J148" s="104"/>
      <c r="K148" s="104"/>
      <c r="L148" s="104"/>
      <c r="M148" s="104"/>
    </row>
    <row r="149" spans="10:13" ht="19.5" customHeight="1">
      <c r="J149" s="104"/>
      <c r="K149" s="104"/>
      <c r="L149" s="104"/>
      <c r="M149" s="104"/>
    </row>
    <row r="150" spans="10:13" ht="19.5" customHeight="1">
      <c r="J150" s="104"/>
      <c r="K150" s="104"/>
      <c r="L150" s="104"/>
      <c r="M150" s="104"/>
    </row>
    <row r="151" spans="10:13" ht="19.5" customHeight="1">
      <c r="J151" s="104"/>
      <c r="K151" s="104"/>
      <c r="L151" s="104"/>
      <c r="M151" s="104"/>
    </row>
    <row r="152" spans="10:13" ht="19.5" customHeight="1">
      <c r="J152" s="104"/>
      <c r="K152" s="104"/>
      <c r="L152" s="104"/>
      <c r="M152" s="104"/>
    </row>
    <row r="153" spans="10:13" ht="19.5" customHeight="1">
      <c r="J153" s="104"/>
      <c r="K153" s="104"/>
      <c r="L153" s="104"/>
      <c r="M153" s="104"/>
    </row>
    <row r="154" spans="10:13" ht="19.5" customHeight="1">
      <c r="J154" s="104"/>
      <c r="K154" s="104"/>
      <c r="L154" s="104"/>
      <c r="M154" s="104"/>
    </row>
    <row r="155" spans="10:13" ht="19.5" customHeight="1">
      <c r="J155" s="104"/>
      <c r="K155" s="104"/>
      <c r="L155" s="104"/>
      <c r="M155" s="104"/>
    </row>
    <row r="156" spans="10:13" ht="19.5" customHeight="1">
      <c r="J156" s="104"/>
      <c r="K156" s="104"/>
      <c r="L156" s="104"/>
      <c r="M156" s="104"/>
    </row>
    <row r="157" spans="10:13" ht="19.5" customHeight="1">
      <c r="J157" s="104"/>
      <c r="K157" s="104"/>
      <c r="L157" s="104"/>
      <c r="M157" s="104"/>
    </row>
    <row r="158" spans="10:13" ht="19.5" customHeight="1">
      <c r="J158" s="104"/>
      <c r="K158" s="104"/>
      <c r="L158" s="104"/>
      <c r="M158" s="104"/>
    </row>
    <row r="159" spans="10:13" ht="19.5" customHeight="1">
      <c r="J159" s="104"/>
      <c r="K159" s="104"/>
      <c r="L159" s="104"/>
      <c r="M159" s="104"/>
    </row>
    <row r="160" spans="10:13" ht="19.5" customHeight="1">
      <c r="J160" s="104"/>
      <c r="K160" s="104"/>
      <c r="L160" s="104"/>
      <c r="M160" s="104"/>
    </row>
    <row r="161" spans="10:13" ht="19.5" customHeight="1">
      <c r="J161" s="104"/>
      <c r="K161" s="104"/>
      <c r="L161" s="104"/>
      <c r="M161" s="104"/>
    </row>
    <row r="162" spans="10:13" ht="19.5" customHeight="1">
      <c r="J162" s="104"/>
      <c r="K162" s="104"/>
      <c r="L162" s="104"/>
      <c r="M162" s="104"/>
    </row>
    <row r="163" spans="10:13" ht="19.5" customHeight="1">
      <c r="J163" s="104"/>
      <c r="K163" s="104"/>
      <c r="L163" s="104"/>
      <c r="M163" s="104"/>
    </row>
    <row r="164" spans="10:13" ht="19.5" customHeight="1">
      <c r="J164" s="104"/>
      <c r="K164" s="104"/>
      <c r="L164" s="104"/>
      <c r="M164" s="104"/>
    </row>
    <row r="165" spans="10:13" ht="19.5" customHeight="1">
      <c r="J165" s="104"/>
      <c r="K165" s="104"/>
      <c r="L165" s="104"/>
      <c r="M165" s="104"/>
    </row>
    <row r="166" spans="10:13" ht="19.5" customHeight="1">
      <c r="J166" s="104"/>
      <c r="K166" s="104"/>
      <c r="L166" s="104"/>
      <c r="M166" s="104"/>
    </row>
    <row r="167" spans="10:13" ht="19.5" customHeight="1">
      <c r="J167" s="104"/>
      <c r="K167" s="104"/>
      <c r="L167" s="104"/>
      <c r="M167" s="104"/>
    </row>
    <row r="168" spans="10:13" ht="19.5" customHeight="1">
      <c r="J168" s="104"/>
      <c r="K168" s="104"/>
      <c r="L168" s="104"/>
      <c r="M168" s="104"/>
    </row>
    <row r="169" spans="10:13" ht="19.5" customHeight="1">
      <c r="J169" s="104"/>
      <c r="K169" s="104"/>
      <c r="L169" s="104"/>
      <c r="M169" s="104"/>
    </row>
    <row r="170" spans="10:13" ht="19.5" customHeight="1">
      <c r="J170" s="104"/>
      <c r="K170" s="104"/>
      <c r="L170" s="104"/>
      <c r="M170" s="104"/>
    </row>
    <row r="171" spans="10:13" ht="19.5" customHeight="1">
      <c r="J171" s="104"/>
      <c r="K171" s="104"/>
      <c r="L171" s="104"/>
      <c r="M171" s="104"/>
    </row>
    <row r="172" spans="10:13" ht="19.5" customHeight="1">
      <c r="J172" s="104"/>
      <c r="K172" s="104"/>
      <c r="L172" s="104"/>
      <c r="M172" s="104"/>
    </row>
    <row r="173" spans="10:13" ht="19.5" customHeight="1">
      <c r="J173" s="104"/>
      <c r="K173" s="104"/>
      <c r="L173" s="104"/>
      <c r="M173" s="104"/>
    </row>
    <row r="174" spans="10:13" ht="19.5" customHeight="1">
      <c r="J174" s="104"/>
      <c r="K174" s="104"/>
      <c r="L174" s="104"/>
      <c r="M174" s="104"/>
    </row>
    <row r="175" spans="10:13" ht="19.5" customHeight="1">
      <c r="J175" s="104"/>
      <c r="K175" s="104"/>
      <c r="L175" s="104"/>
      <c r="M175" s="104"/>
    </row>
    <row r="176" spans="10:13" ht="19.5" customHeight="1">
      <c r="J176" s="104"/>
      <c r="K176" s="104"/>
      <c r="L176" s="104"/>
      <c r="M176" s="104"/>
    </row>
    <row r="177" spans="10:13" ht="19.5" customHeight="1">
      <c r="J177" s="104"/>
      <c r="K177" s="104"/>
      <c r="L177" s="104"/>
      <c r="M177" s="104"/>
    </row>
    <row r="178" spans="10:13" ht="19.5" customHeight="1">
      <c r="J178" s="104"/>
      <c r="K178" s="104"/>
      <c r="L178" s="104"/>
      <c r="M178" s="104"/>
    </row>
    <row r="179" spans="10:13" ht="19.5" customHeight="1">
      <c r="J179" s="104"/>
      <c r="K179" s="104"/>
      <c r="L179" s="104"/>
      <c r="M179" s="104"/>
    </row>
    <row r="180" spans="10:13" ht="19.5" customHeight="1">
      <c r="J180" s="104"/>
      <c r="K180" s="104"/>
      <c r="L180" s="104"/>
      <c r="M180" s="104"/>
    </row>
    <row r="181" spans="10:13" ht="19.5" customHeight="1">
      <c r="J181" s="104"/>
      <c r="K181" s="104"/>
      <c r="L181" s="104"/>
      <c r="M181" s="104"/>
    </row>
    <row r="182" spans="10:13" ht="19.5" customHeight="1">
      <c r="J182" s="104"/>
      <c r="K182" s="104"/>
      <c r="L182" s="104"/>
      <c r="M182" s="104"/>
    </row>
    <row r="183" spans="10:13" ht="19.5" customHeight="1">
      <c r="J183" s="104"/>
      <c r="K183" s="104"/>
      <c r="L183" s="104"/>
      <c r="M183" s="104"/>
    </row>
    <row r="184" spans="10:13" ht="19.5" customHeight="1">
      <c r="J184" s="104"/>
      <c r="K184" s="104"/>
      <c r="L184" s="104"/>
      <c r="M184" s="104"/>
    </row>
    <row r="185" spans="10:13" ht="19.5" customHeight="1">
      <c r="J185" s="104"/>
      <c r="K185" s="104"/>
      <c r="L185" s="104"/>
      <c r="M185" s="104"/>
    </row>
    <row r="186" spans="10:13" ht="19.5" customHeight="1">
      <c r="J186" s="104"/>
      <c r="K186" s="104"/>
      <c r="L186" s="104"/>
      <c r="M186" s="104"/>
    </row>
    <row r="187" spans="10:13" ht="19.5" customHeight="1">
      <c r="J187" s="104"/>
      <c r="K187" s="104"/>
      <c r="L187" s="104"/>
      <c r="M187" s="104"/>
    </row>
  </sheetData>
  <sheetProtection/>
  <mergeCells count="5">
    <mergeCell ref="A61:J61"/>
    <mergeCell ref="A3:O4"/>
    <mergeCell ref="B7:D7"/>
    <mergeCell ref="F7:H7"/>
    <mergeCell ref="J7:L7"/>
  </mergeCells>
  <printOptions horizontalCentered="1"/>
  <pageMargins left="0.15748031496062992" right="0.11811023622047245" top="0.2362204724409449" bottom="0" header="0" footer="0.1968503937007874"/>
  <pageSetup fitToHeight="1" fitToWidth="1"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B2:N23"/>
  <sheetViews>
    <sheetView view="pageBreakPreview" zoomScale="90" zoomScaleSheetLayoutView="90" workbookViewId="0" topLeftCell="B4">
      <selection activeCell="N8" sqref="N8"/>
    </sheetView>
  </sheetViews>
  <sheetFormatPr defaultColWidth="9.140625" defaultRowHeight="12.75"/>
  <cols>
    <col min="1" max="1" width="4.28125" style="139" customWidth="1"/>
    <col min="2" max="2" width="54.00390625" style="139" customWidth="1"/>
    <col min="3" max="7" width="14.7109375" style="139" customWidth="1"/>
    <col min="8" max="9" width="12.00390625" style="139" hidden="1" customWidth="1"/>
    <col min="10" max="10" width="10.421875" style="139" hidden="1" customWidth="1"/>
    <col min="11" max="11" width="12.421875" style="139" hidden="1" customWidth="1"/>
    <col min="12" max="12" width="10.00390625" style="139" hidden="1" customWidth="1"/>
    <col min="13" max="16384" width="9.140625" style="139" customWidth="1"/>
  </cols>
  <sheetData>
    <row r="2" spans="2:12" ht="12.75">
      <c r="B2" s="280"/>
      <c r="C2" s="280"/>
      <c r="D2" s="280"/>
      <c r="E2" s="280"/>
      <c r="F2" s="280"/>
      <c r="G2" s="281" t="s">
        <v>68</v>
      </c>
      <c r="H2" s="280"/>
      <c r="I2" s="280"/>
      <c r="J2" s="280"/>
      <c r="K2" s="280"/>
      <c r="L2" s="280" t="s">
        <v>68</v>
      </c>
    </row>
    <row r="3" spans="2:12" ht="24.75" customHeight="1">
      <c r="B3" s="282" t="s">
        <v>69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</row>
    <row r="4" spans="2:12" ht="12.75"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</row>
    <row r="5" spans="2:12" ht="12.75">
      <c r="B5" s="280"/>
      <c r="C5" s="280"/>
      <c r="D5" s="280"/>
      <c r="E5" s="280"/>
      <c r="F5" s="280"/>
      <c r="G5" s="284" t="s">
        <v>100</v>
      </c>
      <c r="H5" s="280"/>
      <c r="I5" s="280"/>
      <c r="J5" s="280"/>
      <c r="K5" s="280" t="s">
        <v>70</v>
      </c>
      <c r="L5" s="280"/>
    </row>
    <row r="6" spans="2:12" s="142" customFormat="1" ht="38.25">
      <c r="B6" s="140" t="s">
        <v>71</v>
      </c>
      <c r="C6" s="251" t="s">
        <v>172</v>
      </c>
      <c r="D6" s="251" t="s">
        <v>105</v>
      </c>
      <c r="E6" s="251" t="s">
        <v>106</v>
      </c>
      <c r="F6" s="251" t="s">
        <v>111</v>
      </c>
      <c r="G6" s="252" t="s">
        <v>109</v>
      </c>
      <c r="H6" s="141" t="s">
        <v>72</v>
      </c>
      <c r="I6" s="141" t="s">
        <v>73</v>
      </c>
      <c r="J6" s="141" t="s">
        <v>74</v>
      </c>
      <c r="K6" s="141" t="s">
        <v>75</v>
      </c>
      <c r="L6" s="141" t="s">
        <v>76</v>
      </c>
    </row>
    <row r="7" spans="2:13" ht="21" customHeight="1">
      <c r="B7" s="143" t="s">
        <v>77</v>
      </c>
      <c r="C7" s="211">
        <v>19556.298</v>
      </c>
      <c r="D7" s="211">
        <v>5031.001</v>
      </c>
      <c r="E7" s="211">
        <v>5076.335</v>
      </c>
      <c r="F7" s="144">
        <v>5018.156</v>
      </c>
      <c r="G7" s="145">
        <f>+F7/E7</f>
        <v>0.9885391724541426</v>
      </c>
      <c r="H7" s="144" t="e">
        <f>+#REF!+D7</f>
        <v>#REF!</v>
      </c>
      <c r="I7" s="144">
        <v>7799.829</v>
      </c>
      <c r="J7" s="144">
        <v>7653.1</v>
      </c>
      <c r="K7" s="146">
        <f aca="true" t="shared" si="0" ref="K7:K13">+I7-J7</f>
        <v>146.72899999999936</v>
      </c>
      <c r="L7" s="147">
        <f aca="true" t="shared" si="1" ref="L7:L14">+J7/I7</f>
        <v>0.9811881773305544</v>
      </c>
      <c r="M7" s="148"/>
    </row>
    <row r="8" spans="2:13" ht="19.5" customHeight="1">
      <c r="B8" s="143" t="s">
        <v>78</v>
      </c>
      <c r="C8" s="211">
        <v>151</v>
      </c>
      <c r="D8" s="211">
        <v>38.7</v>
      </c>
      <c r="E8" s="211">
        <v>38.65</v>
      </c>
      <c r="F8" s="144">
        <v>38.397349</v>
      </c>
      <c r="G8" s="145">
        <f aca="true" t="shared" si="2" ref="G8:G14">+F8/E8</f>
        <v>0.9934631047865459</v>
      </c>
      <c r="H8" s="144" t="e">
        <f>+#REF!+D8</f>
        <v>#REF!</v>
      </c>
      <c r="I8" s="144">
        <v>64.459</v>
      </c>
      <c r="J8" s="144">
        <v>56.1</v>
      </c>
      <c r="K8" s="146">
        <f t="shared" si="0"/>
        <v>8.359000000000002</v>
      </c>
      <c r="L8" s="147">
        <f t="shared" si="1"/>
        <v>0.8703206689523573</v>
      </c>
      <c r="M8" s="148"/>
    </row>
    <row r="9" spans="2:13" ht="18.75" customHeight="1">
      <c r="B9" s="143" t="s">
        <v>79</v>
      </c>
      <c r="C9" s="211">
        <v>91.4</v>
      </c>
      <c r="D9" s="211">
        <v>22.9</v>
      </c>
      <c r="E9" s="211">
        <v>22.877</v>
      </c>
      <c r="F9" s="144">
        <v>22.172548</v>
      </c>
      <c r="G9" s="145">
        <f t="shared" si="2"/>
        <v>0.9692069764392184</v>
      </c>
      <c r="H9" s="144" t="e">
        <f>+#REF!+D9</f>
        <v>#REF!</v>
      </c>
      <c r="I9" s="144">
        <v>38.745</v>
      </c>
      <c r="J9" s="144">
        <v>34.5</v>
      </c>
      <c r="K9" s="146">
        <f t="shared" si="0"/>
        <v>4.244999999999997</v>
      </c>
      <c r="L9" s="147">
        <f t="shared" si="1"/>
        <v>0.8904374758033295</v>
      </c>
      <c r="M9" s="148"/>
    </row>
    <row r="10" spans="2:13" ht="19.5" customHeight="1">
      <c r="B10" s="143" t="s">
        <v>80</v>
      </c>
      <c r="C10" s="211">
        <v>152.9</v>
      </c>
      <c r="D10" s="211">
        <v>38.3</v>
      </c>
      <c r="E10" s="211">
        <v>38.3</v>
      </c>
      <c r="F10" s="144">
        <v>37.371616</v>
      </c>
      <c r="G10" s="145">
        <f t="shared" si="2"/>
        <v>0.9757602088772848</v>
      </c>
      <c r="H10" s="144" t="e">
        <f>+#REF!+D10</f>
        <v>#REF!</v>
      </c>
      <c r="I10" s="144">
        <v>62.378</v>
      </c>
      <c r="J10" s="144">
        <v>58.8</v>
      </c>
      <c r="K10" s="146">
        <f t="shared" si="0"/>
        <v>3.578000000000003</v>
      </c>
      <c r="L10" s="147">
        <f t="shared" si="1"/>
        <v>0.9426400333450896</v>
      </c>
      <c r="M10" s="148"/>
    </row>
    <row r="11" spans="2:13" ht="17.25" customHeight="1">
      <c r="B11" s="143" t="s">
        <v>81</v>
      </c>
      <c r="C11" s="211">
        <v>18336.1</v>
      </c>
      <c r="D11" s="211">
        <v>4450.8</v>
      </c>
      <c r="E11" s="211">
        <v>4450.7</v>
      </c>
      <c r="F11" s="149">
        <v>4565.788194000001</v>
      </c>
      <c r="G11" s="150">
        <f t="shared" si="2"/>
        <v>1.0258584478846027</v>
      </c>
      <c r="H11" s="144" t="e">
        <f>+#REF!+D11</f>
        <v>#REF!</v>
      </c>
      <c r="I11" s="144">
        <v>8640.4</v>
      </c>
      <c r="J11" s="144">
        <v>7983.6</v>
      </c>
      <c r="K11" s="146">
        <f t="shared" si="0"/>
        <v>656.7999999999993</v>
      </c>
      <c r="L11" s="147">
        <f t="shared" si="1"/>
        <v>0.9239850006944124</v>
      </c>
      <c r="M11" s="148"/>
    </row>
    <row r="12" spans="2:14" ht="27.75" customHeight="1">
      <c r="B12" s="151" t="s">
        <v>82</v>
      </c>
      <c r="C12" s="211">
        <v>7639.4</v>
      </c>
      <c r="D12" s="211">
        <v>1832.9</v>
      </c>
      <c r="E12" s="211">
        <v>1832.85</v>
      </c>
      <c r="F12" s="149">
        <v>1767.382483</v>
      </c>
      <c r="G12" s="150">
        <f t="shared" si="2"/>
        <v>0.9642810284529558</v>
      </c>
      <c r="H12" s="144" t="e">
        <f>+#REF!+D12</f>
        <v>#REF!</v>
      </c>
      <c r="I12" s="144" t="e">
        <f>+D12+#REF!-459.6+29</f>
        <v>#REF!</v>
      </c>
      <c r="J12" s="144">
        <v>3474.3</v>
      </c>
      <c r="K12" s="146" t="e">
        <f t="shared" si="0"/>
        <v>#REF!</v>
      </c>
      <c r="L12" s="147" t="e">
        <f t="shared" si="1"/>
        <v>#REF!</v>
      </c>
      <c r="M12" s="148"/>
      <c r="N12" s="148"/>
    </row>
    <row r="13" spans="2:13" ht="17.25" customHeight="1">
      <c r="B13" s="143" t="s">
        <v>83</v>
      </c>
      <c r="C13" s="211">
        <v>226.9</v>
      </c>
      <c r="D13" s="211">
        <v>56.7</v>
      </c>
      <c r="E13" s="211">
        <v>56.7</v>
      </c>
      <c r="F13" s="149">
        <v>63.00048</v>
      </c>
      <c r="G13" s="150">
        <f t="shared" si="2"/>
        <v>1.1111195767195767</v>
      </c>
      <c r="H13" s="144" t="e">
        <f>+#REF!+D13</f>
        <v>#REF!</v>
      </c>
      <c r="I13" s="144">
        <v>116.7</v>
      </c>
      <c r="J13" s="144">
        <f>0.2+99.6+0.2</f>
        <v>100</v>
      </c>
      <c r="K13" s="146">
        <f t="shared" si="0"/>
        <v>16.700000000000003</v>
      </c>
      <c r="L13" s="147">
        <f t="shared" si="1"/>
        <v>0.856898029134533</v>
      </c>
      <c r="M13" s="148"/>
    </row>
    <row r="14" spans="2:13" ht="18.75" customHeight="1">
      <c r="B14" s="153" t="s">
        <v>84</v>
      </c>
      <c r="C14" s="154">
        <f>SUM(C7:C13)</f>
        <v>46153.99800000001</v>
      </c>
      <c r="D14" s="154">
        <f>SUM(D7:D13)</f>
        <v>11471.301000000001</v>
      </c>
      <c r="E14" s="212">
        <f>SUM(E7:E13)</f>
        <v>11516.412000000002</v>
      </c>
      <c r="F14" s="154">
        <f>SUM(F7:F13)</f>
        <v>11512.268670000001</v>
      </c>
      <c r="G14" s="155">
        <f t="shared" si="2"/>
        <v>0.99964022388223</v>
      </c>
      <c r="H14" s="144" t="e">
        <f>SUM(H7:H13)</f>
        <v>#REF!</v>
      </c>
      <c r="I14" s="144" t="e">
        <f>SUM(I7:I13)</f>
        <v>#REF!</v>
      </c>
      <c r="J14" s="144">
        <f>SUM(J7:J13)</f>
        <v>19360.4</v>
      </c>
      <c r="K14" s="144" t="e">
        <f>SUM(K7:K13)</f>
        <v>#REF!</v>
      </c>
      <c r="L14" s="147" t="e">
        <f t="shared" si="1"/>
        <v>#REF!</v>
      </c>
      <c r="M14" s="148"/>
    </row>
    <row r="15" ht="12.75">
      <c r="I15" s="148"/>
    </row>
    <row r="16" spans="3:9" ht="12.75">
      <c r="C16" s="148"/>
      <c r="I16" s="148"/>
    </row>
    <row r="17" spans="5:9" ht="12.75">
      <c r="E17" s="148"/>
      <c r="F17" s="148"/>
      <c r="I17" s="148"/>
    </row>
    <row r="18" spans="5:9" ht="12.75">
      <c r="E18" s="148"/>
      <c r="F18" s="148"/>
      <c r="G18" s="148"/>
      <c r="H18" s="148"/>
      <c r="I18" s="148"/>
    </row>
    <row r="19" ht="12.75">
      <c r="I19" s="148"/>
    </row>
    <row r="20" ht="12.75">
      <c r="I20" s="148"/>
    </row>
    <row r="23" spans="5:9" ht="12.75">
      <c r="E23" s="152"/>
      <c r="F23" s="152"/>
      <c r="G23" s="152"/>
      <c r="H23" s="152"/>
      <c r="I23" s="152"/>
    </row>
  </sheetData>
  <sheetProtection/>
  <mergeCells count="1">
    <mergeCell ref="B3:L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B1:L70"/>
  <sheetViews>
    <sheetView showZeros="0" tabSelected="1" view="pageBreakPreview" zoomScale="112" zoomScaleNormal="125" zoomScaleSheetLayoutView="112" zoomScalePageLayoutView="0" workbookViewId="0" topLeftCell="A1">
      <selection activeCell="C67" sqref="C67:I67"/>
    </sheetView>
  </sheetViews>
  <sheetFormatPr defaultColWidth="9.140625" defaultRowHeight="12" customHeight="1"/>
  <cols>
    <col min="1" max="1" width="9.140625" style="180" customWidth="1"/>
    <col min="2" max="2" width="4.421875" style="180" customWidth="1"/>
    <col min="3" max="3" width="44.421875" style="180" customWidth="1"/>
    <col min="4" max="5" width="10.57421875" style="179" customWidth="1"/>
    <col min="6" max="7" width="11.140625" style="180" customWidth="1"/>
    <col min="8" max="8" width="10.28125" style="180" customWidth="1"/>
    <col min="9" max="9" width="10.421875" style="180" customWidth="1"/>
    <col min="10" max="16384" width="9.140625" style="180" customWidth="1"/>
  </cols>
  <sheetData>
    <row r="1" spans="2:9" ht="12" customHeight="1">
      <c r="B1" s="234"/>
      <c r="C1" s="235"/>
      <c r="D1" s="236"/>
      <c r="E1" s="236"/>
      <c r="F1" s="237"/>
      <c r="G1" s="237"/>
      <c r="H1" s="237"/>
      <c r="I1" s="237" t="s">
        <v>86</v>
      </c>
    </row>
    <row r="2" spans="2:9" ht="12" customHeight="1">
      <c r="B2" s="238"/>
      <c r="C2" s="237"/>
      <c r="D2" s="236"/>
      <c r="E2" s="236"/>
      <c r="F2" s="237"/>
      <c r="G2" s="237"/>
      <c r="H2" s="239"/>
      <c r="I2" s="237"/>
    </row>
    <row r="3" spans="2:9" s="181" customFormat="1" ht="16.5" customHeight="1">
      <c r="B3" s="264" t="s">
        <v>112</v>
      </c>
      <c r="C3" s="264"/>
      <c r="D3" s="264"/>
      <c r="E3" s="264"/>
      <c r="F3" s="264"/>
      <c r="G3" s="264"/>
      <c r="H3" s="264"/>
      <c r="I3" s="265"/>
    </row>
    <row r="4" spans="2:9" s="181" customFormat="1" ht="12" customHeight="1">
      <c r="B4" s="266"/>
      <c r="C4" s="266"/>
      <c r="D4" s="266"/>
      <c r="E4" s="266"/>
      <c r="F4" s="266"/>
      <c r="G4" s="266"/>
      <c r="H4" s="266"/>
      <c r="I4" s="267"/>
    </row>
    <row r="5" spans="2:9" s="181" customFormat="1" ht="12" customHeight="1">
      <c r="B5" s="238"/>
      <c r="C5" s="268"/>
      <c r="D5" s="268"/>
      <c r="E5" s="268"/>
      <c r="F5" s="268"/>
      <c r="G5" s="238"/>
      <c r="H5" s="238"/>
      <c r="I5" s="238"/>
    </row>
    <row r="6" spans="2:9" s="181" customFormat="1" ht="12" customHeight="1" thickBot="1">
      <c r="B6" s="240" t="s">
        <v>87</v>
      </c>
      <c r="C6" s="238"/>
      <c r="D6" s="238"/>
      <c r="E6" s="238"/>
      <c r="F6" s="238"/>
      <c r="G6" s="238"/>
      <c r="H6" s="238"/>
      <c r="I6" s="241" t="s">
        <v>113</v>
      </c>
    </row>
    <row r="7" spans="2:9" s="183" customFormat="1" ht="12" customHeight="1">
      <c r="B7" s="269" t="s">
        <v>88</v>
      </c>
      <c r="C7" s="271" t="s">
        <v>89</v>
      </c>
      <c r="D7" s="273" t="s">
        <v>114</v>
      </c>
      <c r="E7" s="273" t="s">
        <v>115</v>
      </c>
      <c r="F7" s="275" t="s">
        <v>116</v>
      </c>
      <c r="G7" s="273" t="s">
        <v>117</v>
      </c>
      <c r="H7" s="273" t="s">
        <v>111</v>
      </c>
      <c r="I7" s="278" t="s">
        <v>109</v>
      </c>
    </row>
    <row r="8" spans="2:9" s="183" customFormat="1" ht="30" customHeight="1">
      <c r="B8" s="270"/>
      <c r="C8" s="272"/>
      <c r="D8" s="274"/>
      <c r="E8" s="274"/>
      <c r="F8" s="276"/>
      <c r="G8" s="274"/>
      <c r="H8" s="274"/>
      <c r="I8" s="279"/>
    </row>
    <row r="9" spans="2:9" s="183" customFormat="1" ht="12" customHeight="1">
      <c r="B9" s="222" t="s">
        <v>90</v>
      </c>
      <c r="C9" s="184" t="s">
        <v>91</v>
      </c>
      <c r="D9" s="185">
        <v>1</v>
      </c>
      <c r="E9" s="213" t="s">
        <v>92</v>
      </c>
      <c r="F9" s="185">
        <v>3</v>
      </c>
      <c r="G9" s="186" t="s">
        <v>93</v>
      </c>
      <c r="H9" s="186" t="s">
        <v>95</v>
      </c>
      <c r="I9" s="223" t="s">
        <v>99</v>
      </c>
    </row>
    <row r="10" spans="2:9" s="183" customFormat="1" ht="12" customHeight="1">
      <c r="B10" s="242"/>
      <c r="C10" s="243"/>
      <c r="D10" s="244"/>
      <c r="E10" s="245"/>
      <c r="F10" s="244"/>
      <c r="G10" s="246"/>
      <c r="H10" s="247"/>
      <c r="I10" s="248"/>
    </row>
    <row r="11" spans="2:9" s="181" customFormat="1" ht="12" customHeight="1">
      <c r="B11" s="224"/>
      <c r="C11" s="219" t="s">
        <v>101</v>
      </c>
      <c r="D11" s="214">
        <f>SUM(D12:D59)</f>
        <v>19556298</v>
      </c>
      <c r="E11" s="214">
        <f>SUM(E12:E59)</f>
        <v>19556298</v>
      </c>
      <c r="F11" s="214">
        <f>SUM(F12:F59)</f>
        <v>5031001</v>
      </c>
      <c r="G11" s="216">
        <f>SUM(G12:G59)</f>
        <v>5076335</v>
      </c>
      <c r="H11" s="217">
        <f>SUM(H12:H59)</f>
        <v>5018156.013000002</v>
      </c>
      <c r="I11" s="225">
        <f>+H11/G11</f>
        <v>0.9885391750150457</v>
      </c>
    </row>
    <row r="12" spans="2:9" ht="12" customHeight="1">
      <c r="B12" s="226" t="s">
        <v>118</v>
      </c>
      <c r="C12" s="220" t="s">
        <v>119</v>
      </c>
      <c r="D12" s="215">
        <v>10284</v>
      </c>
      <c r="E12" s="215">
        <v>10284</v>
      </c>
      <c r="F12" s="215">
        <v>2656</v>
      </c>
      <c r="G12" s="218">
        <v>2656</v>
      </c>
      <c r="H12" s="218">
        <v>2631.391</v>
      </c>
      <c r="I12" s="225">
        <f aca="true" t="shared" si="0" ref="I12:I58">+H12/G12</f>
        <v>0.9907345632530121</v>
      </c>
    </row>
    <row r="13" spans="2:9" ht="12" customHeight="1">
      <c r="B13" s="226" t="s">
        <v>92</v>
      </c>
      <c r="C13" s="220" t="s">
        <v>120</v>
      </c>
      <c r="D13" s="215">
        <v>69090</v>
      </c>
      <c r="E13" s="215">
        <v>69090</v>
      </c>
      <c r="F13" s="215">
        <v>17461</v>
      </c>
      <c r="G13" s="218">
        <v>17461</v>
      </c>
      <c r="H13" s="218">
        <v>17227.563</v>
      </c>
      <c r="I13" s="225">
        <f t="shared" si="0"/>
        <v>0.9866309489719947</v>
      </c>
    </row>
    <row r="14" spans="2:9" ht="12" customHeight="1">
      <c r="B14" s="226" t="s">
        <v>94</v>
      </c>
      <c r="C14" s="220" t="s">
        <v>121</v>
      </c>
      <c r="D14" s="215">
        <v>142316</v>
      </c>
      <c r="E14" s="215">
        <v>142316</v>
      </c>
      <c r="F14" s="215">
        <v>35406</v>
      </c>
      <c r="G14" s="218">
        <v>35406</v>
      </c>
      <c r="H14" s="218">
        <v>33287.118</v>
      </c>
      <c r="I14" s="225">
        <f t="shared" si="0"/>
        <v>0.9401547195390613</v>
      </c>
    </row>
    <row r="15" spans="2:9" ht="12" customHeight="1">
      <c r="B15" s="226" t="s">
        <v>93</v>
      </c>
      <c r="C15" s="220" t="s">
        <v>96</v>
      </c>
      <c r="D15" s="215">
        <v>54528</v>
      </c>
      <c r="E15" s="215">
        <v>54528</v>
      </c>
      <c r="F15" s="215">
        <v>13350</v>
      </c>
      <c r="G15" s="218">
        <v>13350</v>
      </c>
      <c r="H15" s="218">
        <v>13214.15</v>
      </c>
      <c r="I15" s="225">
        <f t="shared" si="0"/>
        <v>0.9898239700374531</v>
      </c>
    </row>
    <row r="16" spans="2:9" ht="12" customHeight="1">
      <c r="B16" s="226" t="s">
        <v>95</v>
      </c>
      <c r="C16" s="220" t="s">
        <v>122</v>
      </c>
      <c r="D16" s="215">
        <v>11886</v>
      </c>
      <c r="E16" s="215">
        <v>11886</v>
      </c>
      <c r="F16" s="215">
        <v>2673</v>
      </c>
      <c r="G16" s="218">
        <v>2673</v>
      </c>
      <c r="H16" s="218">
        <v>2548.333</v>
      </c>
      <c r="I16" s="225">
        <f t="shared" si="0"/>
        <v>0.9533606434717546</v>
      </c>
    </row>
    <row r="17" spans="2:9" ht="12" customHeight="1">
      <c r="B17" s="226" t="s">
        <v>123</v>
      </c>
      <c r="C17" s="220" t="s">
        <v>124</v>
      </c>
      <c r="D17" s="215">
        <v>4524</v>
      </c>
      <c r="E17" s="215">
        <v>4524</v>
      </c>
      <c r="F17" s="215">
        <v>1149</v>
      </c>
      <c r="G17" s="218">
        <v>1149</v>
      </c>
      <c r="H17" s="218">
        <v>1139.204</v>
      </c>
      <c r="I17" s="225">
        <f t="shared" si="0"/>
        <v>0.9914743255004351</v>
      </c>
    </row>
    <row r="18" spans="2:9" ht="12" customHeight="1">
      <c r="B18" s="226" t="s">
        <v>125</v>
      </c>
      <c r="C18" s="220" t="s">
        <v>126</v>
      </c>
      <c r="D18" s="215">
        <v>160165</v>
      </c>
      <c r="E18" s="215">
        <v>160165</v>
      </c>
      <c r="F18" s="215">
        <v>40800</v>
      </c>
      <c r="G18" s="218">
        <v>40800</v>
      </c>
      <c r="H18" s="218">
        <v>40699.711</v>
      </c>
      <c r="I18" s="225">
        <f t="shared" si="0"/>
        <v>0.9975419362745098</v>
      </c>
    </row>
    <row r="19" spans="2:9" ht="12" customHeight="1">
      <c r="B19" s="226" t="s">
        <v>127</v>
      </c>
      <c r="C19" s="220" t="s">
        <v>128</v>
      </c>
      <c r="D19" s="215">
        <v>34362</v>
      </c>
      <c r="E19" s="215">
        <v>34362</v>
      </c>
      <c r="F19" s="215">
        <v>8825</v>
      </c>
      <c r="G19" s="218">
        <v>8825</v>
      </c>
      <c r="H19" s="218">
        <v>8749.483</v>
      </c>
      <c r="I19" s="225">
        <f t="shared" si="0"/>
        <v>0.9914428328611898</v>
      </c>
    </row>
    <row r="20" spans="2:9" ht="12" customHeight="1">
      <c r="B20" s="226" t="s">
        <v>129</v>
      </c>
      <c r="C20" s="220" t="s">
        <v>130</v>
      </c>
      <c r="D20" s="215">
        <v>4482</v>
      </c>
      <c r="E20" s="215">
        <v>4482</v>
      </c>
      <c r="F20" s="215">
        <v>1215</v>
      </c>
      <c r="G20" s="218">
        <v>1215</v>
      </c>
      <c r="H20" s="218">
        <v>1215</v>
      </c>
      <c r="I20" s="225">
        <f t="shared" si="0"/>
        <v>1</v>
      </c>
    </row>
    <row r="21" spans="2:9" ht="12" customHeight="1">
      <c r="B21" s="226">
        <v>10</v>
      </c>
      <c r="C21" s="220" t="s">
        <v>131</v>
      </c>
      <c r="D21" s="215">
        <v>11016</v>
      </c>
      <c r="E21" s="215">
        <v>11016</v>
      </c>
      <c r="F21" s="215">
        <v>2900</v>
      </c>
      <c r="G21" s="218">
        <v>2900</v>
      </c>
      <c r="H21" s="218">
        <v>2891.355</v>
      </c>
      <c r="I21" s="225">
        <f t="shared" si="0"/>
        <v>0.9970189655172413</v>
      </c>
    </row>
    <row r="22" spans="2:9" ht="12" customHeight="1">
      <c r="B22" s="226" t="s">
        <v>132</v>
      </c>
      <c r="C22" s="220" t="s">
        <v>133</v>
      </c>
      <c r="D22" s="215">
        <v>7273</v>
      </c>
      <c r="E22" s="215">
        <v>7273</v>
      </c>
      <c r="F22" s="215">
        <v>1793</v>
      </c>
      <c r="G22" s="218">
        <v>1793</v>
      </c>
      <c r="H22" s="218">
        <v>1787.016</v>
      </c>
      <c r="I22" s="225">
        <f t="shared" si="0"/>
        <v>0.9966625766871166</v>
      </c>
    </row>
    <row r="23" spans="2:9" ht="12" customHeight="1">
      <c r="B23" s="226">
        <v>13</v>
      </c>
      <c r="C23" s="220" t="s">
        <v>134</v>
      </c>
      <c r="D23" s="215">
        <v>317134</v>
      </c>
      <c r="E23" s="215">
        <v>317134</v>
      </c>
      <c r="F23" s="215">
        <v>81847</v>
      </c>
      <c r="G23" s="218">
        <v>81847</v>
      </c>
      <c r="H23" s="218">
        <v>75963.253</v>
      </c>
      <c r="I23" s="225">
        <f t="shared" si="0"/>
        <v>0.9281128569159529</v>
      </c>
    </row>
    <row r="24" spans="2:9" ht="12" customHeight="1">
      <c r="B24" s="226">
        <v>14</v>
      </c>
      <c r="C24" s="220" t="s">
        <v>135</v>
      </c>
      <c r="D24" s="215">
        <v>286671</v>
      </c>
      <c r="E24" s="215">
        <v>286671</v>
      </c>
      <c r="F24" s="215">
        <v>75700</v>
      </c>
      <c r="G24" s="218">
        <v>75700</v>
      </c>
      <c r="H24" s="218">
        <v>75510.925</v>
      </c>
      <c r="I24" s="225">
        <f t="shared" si="0"/>
        <v>0.9975023117569353</v>
      </c>
    </row>
    <row r="25" spans="2:9" ht="12" customHeight="1">
      <c r="B25" s="226">
        <v>15</v>
      </c>
      <c r="C25" s="220" t="s">
        <v>136</v>
      </c>
      <c r="D25" s="215">
        <v>130740</v>
      </c>
      <c r="E25" s="215">
        <v>130740</v>
      </c>
      <c r="F25" s="215">
        <v>32685</v>
      </c>
      <c r="G25" s="218">
        <v>32685</v>
      </c>
      <c r="H25" s="218">
        <v>32160.528</v>
      </c>
      <c r="I25" s="225">
        <f t="shared" si="0"/>
        <v>0.98395374024782</v>
      </c>
    </row>
    <row r="26" spans="2:9" ht="12" customHeight="1">
      <c r="B26" s="226">
        <v>16</v>
      </c>
      <c r="C26" s="220" t="s">
        <v>137</v>
      </c>
      <c r="D26" s="215">
        <v>1867087</v>
      </c>
      <c r="E26" s="215">
        <v>1867087</v>
      </c>
      <c r="F26" s="215">
        <v>482050</v>
      </c>
      <c r="G26" s="218">
        <v>482050</v>
      </c>
      <c r="H26" s="218">
        <v>468674.655</v>
      </c>
      <c r="I26" s="225">
        <f t="shared" si="0"/>
        <v>0.9722531998755316</v>
      </c>
    </row>
    <row r="27" spans="2:9" ht="12" customHeight="1">
      <c r="B27" s="226">
        <v>17</v>
      </c>
      <c r="C27" s="220" t="s">
        <v>138</v>
      </c>
      <c r="D27" s="215">
        <v>1293332</v>
      </c>
      <c r="E27" s="215">
        <v>1293332</v>
      </c>
      <c r="F27" s="215">
        <v>330600</v>
      </c>
      <c r="G27" s="218">
        <v>330600</v>
      </c>
      <c r="H27" s="218">
        <v>327869.282</v>
      </c>
      <c r="I27" s="225">
        <f t="shared" si="0"/>
        <v>0.9917401149425288</v>
      </c>
    </row>
    <row r="28" spans="2:9" ht="12" customHeight="1">
      <c r="B28" s="226">
        <v>18</v>
      </c>
      <c r="C28" s="220" t="s">
        <v>139</v>
      </c>
      <c r="D28" s="215">
        <v>3909976</v>
      </c>
      <c r="E28" s="215">
        <v>3909976</v>
      </c>
      <c r="F28" s="215">
        <v>1026429</v>
      </c>
      <c r="G28" s="218">
        <v>1026429</v>
      </c>
      <c r="H28" s="218">
        <v>1020032.315</v>
      </c>
      <c r="I28" s="225">
        <f t="shared" si="0"/>
        <v>0.9937680199994349</v>
      </c>
    </row>
    <row r="29" spans="2:12" ht="12" customHeight="1">
      <c r="B29" s="226">
        <v>19</v>
      </c>
      <c r="C29" s="220" t="s">
        <v>140</v>
      </c>
      <c r="D29" s="215">
        <v>6962379</v>
      </c>
      <c r="E29" s="215">
        <v>6962379</v>
      </c>
      <c r="F29" s="215">
        <v>1982990</v>
      </c>
      <c r="G29" s="218">
        <v>1982990</v>
      </c>
      <c r="H29" s="218">
        <v>1971437.221</v>
      </c>
      <c r="I29" s="225">
        <f t="shared" si="0"/>
        <v>0.9941740608878511</v>
      </c>
      <c r="L29" s="182">
        <f>G26-H26</f>
        <v>13375.344999999972</v>
      </c>
    </row>
    <row r="30" spans="2:9" ht="25.5">
      <c r="B30" s="226" t="s">
        <v>141</v>
      </c>
      <c r="C30" s="220" t="s">
        <v>142</v>
      </c>
      <c r="D30" s="215">
        <v>214176</v>
      </c>
      <c r="E30" s="215">
        <v>214176</v>
      </c>
      <c r="F30" s="215">
        <v>53819</v>
      </c>
      <c r="G30" s="218">
        <v>54639</v>
      </c>
      <c r="H30" s="218">
        <v>54112.683</v>
      </c>
      <c r="I30" s="225">
        <f t="shared" si="0"/>
        <v>0.9903673749519574</v>
      </c>
    </row>
    <row r="31" spans="2:9" ht="12" customHeight="1">
      <c r="B31" s="226">
        <v>21</v>
      </c>
      <c r="C31" s="220" t="s">
        <v>143</v>
      </c>
      <c r="D31" s="215">
        <v>6250</v>
      </c>
      <c r="E31" s="215">
        <v>6250</v>
      </c>
      <c r="F31" s="215">
        <v>1864</v>
      </c>
      <c r="G31" s="218">
        <v>1864</v>
      </c>
      <c r="H31" s="218">
        <v>1464.569</v>
      </c>
      <c r="I31" s="225">
        <f t="shared" si="0"/>
        <v>0.785712982832618</v>
      </c>
    </row>
    <row r="32" spans="2:9" ht="12" customHeight="1">
      <c r="B32" s="226" t="s">
        <v>144</v>
      </c>
      <c r="C32" s="220" t="s">
        <v>145</v>
      </c>
      <c r="D32" s="215">
        <v>343324</v>
      </c>
      <c r="E32" s="215">
        <v>343324</v>
      </c>
      <c r="F32" s="215">
        <v>87831</v>
      </c>
      <c r="G32" s="218">
        <v>87831</v>
      </c>
      <c r="H32" s="218">
        <v>86111.085</v>
      </c>
      <c r="I32" s="225">
        <f t="shared" si="0"/>
        <v>0.9804179048399768</v>
      </c>
    </row>
    <row r="33" spans="2:12" ht="12" customHeight="1">
      <c r="B33" s="226">
        <v>23</v>
      </c>
      <c r="C33" s="220" t="s">
        <v>146</v>
      </c>
      <c r="D33" s="215">
        <v>149731</v>
      </c>
      <c r="E33" s="215">
        <v>149731</v>
      </c>
      <c r="F33" s="215">
        <v>40771</v>
      </c>
      <c r="G33" s="218">
        <v>40771</v>
      </c>
      <c r="H33" s="218">
        <v>38843.735</v>
      </c>
      <c r="I33" s="225">
        <f t="shared" si="0"/>
        <v>0.9527295136248805</v>
      </c>
      <c r="L33" s="182">
        <f>L29+G58</f>
        <v>16775.344999999972</v>
      </c>
    </row>
    <row r="34" spans="2:9" ht="12" customHeight="1">
      <c r="B34" s="226">
        <v>24</v>
      </c>
      <c r="C34" s="220" t="s">
        <v>147</v>
      </c>
      <c r="D34" s="215">
        <v>22649</v>
      </c>
      <c r="E34" s="215">
        <v>22649</v>
      </c>
      <c r="F34" s="215">
        <v>5663</v>
      </c>
      <c r="G34" s="218">
        <v>5663</v>
      </c>
      <c r="H34" s="218">
        <v>5605.873</v>
      </c>
      <c r="I34" s="225">
        <f t="shared" si="0"/>
        <v>0.989912237330037</v>
      </c>
    </row>
    <row r="35" spans="2:9" ht="12" customHeight="1">
      <c r="B35" s="226">
        <v>25</v>
      </c>
      <c r="C35" s="220" t="s">
        <v>148</v>
      </c>
      <c r="D35" s="215">
        <v>304640</v>
      </c>
      <c r="E35" s="215">
        <v>304640</v>
      </c>
      <c r="F35" s="215">
        <v>70000</v>
      </c>
      <c r="G35" s="218">
        <v>70000</v>
      </c>
      <c r="H35" s="218">
        <v>67187.137</v>
      </c>
      <c r="I35" s="225">
        <f t="shared" si="0"/>
        <v>0.9598162428571428</v>
      </c>
    </row>
    <row r="36" spans="2:9" ht="12" customHeight="1">
      <c r="B36" s="226">
        <v>26</v>
      </c>
      <c r="C36" s="220" t="s">
        <v>97</v>
      </c>
      <c r="D36" s="215">
        <v>573269</v>
      </c>
      <c r="E36" s="215">
        <v>573269</v>
      </c>
      <c r="F36" s="215">
        <v>55000</v>
      </c>
      <c r="G36" s="218">
        <v>99200</v>
      </c>
      <c r="H36" s="218">
        <v>95365.98</v>
      </c>
      <c r="I36" s="225">
        <f t="shared" si="0"/>
        <v>0.9613506048387096</v>
      </c>
    </row>
    <row r="37" spans="2:9" ht="12" customHeight="1">
      <c r="B37" s="226">
        <v>27</v>
      </c>
      <c r="C37" s="220" t="s">
        <v>149</v>
      </c>
      <c r="D37" s="215">
        <v>14163</v>
      </c>
      <c r="E37" s="215">
        <v>14163</v>
      </c>
      <c r="F37" s="215">
        <v>3700</v>
      </c>
      <c r="G37" s="218">
        <v>3700</v>
      </c>
      <c r="H37" s="218">
        <v>3384.48</v>
      </c>
      <c r="I37" s="225">
        <f t="shared" si="0"/>
        <v>0.9147243243243244</v>
      </c>
    </row>
    <row r="38" spans="2:9" ht="12" customHeight="1">
      <c r="B38" s="226">
        <v>28</v>
      </c>
      <c r="C38" s="220" t="s">
        <v>150</v>
      </c>
      <c r="D38" s="215">
        <v>7995</v>
      </c>
      <c r="E38" s="215">
        <v>7995</v>
      </c>
      <c r="F38" s="215">
        <v>2054</v>
      </c>
      <c r="G38" s="218">
        <v>2054</v>
      </c>
      <c r="H38" s="218">
        <v>1975.404</v>
      </c>
      <c r="I38" s="225">
        <f t="shared" si="0"/>
        <v>0.9617351509250244</v>
      </c>
    </row>
    <row r="39" spans="2:9" ht="12" customHeight="1">
      <c r="B39" s="226">
        <f>B38+1</f>
        <v>29</v>
      </c>
      <c r="C39" s="220" t="s">
        <v>151</v>
      </c>
      <c r="D39" s="215">
        <v>591321</v>
      </c>
      <c r="E39" s="215">
        <v>591321</v>
      </c>
      <c r="F39" s="215">
        <v>153370</v>
      </c>
      <c r="G39" s="218">
        <v>153370</v>
      </c>
      <c r="H39" s="218">
        <v>151470.009</v>
      </c>
      <c r="I39" s="225">
        <f t="shared" si="0"/>
        <v>0.9876117167633827</v>
      </c>
    </row>
    <row r="40" spans="2:9" ht="12" customHeight="1">
      <c r="B40" s="226">
        <v>30</v>
      </c>
      <c r="C40" s="220" t="s">
        <v>152</v>
      </c>
      <c r="D40" s="215">
        <v>8122</v>
      </c>
      <c r="E40" s="215">
        <v>8122</v>
      </c>
      <c r="F40" s="215">
        <v>1563</v>
      </c>
      <c r="G40" s="218">
        <v>1563</v>
      </c>
      <c r="H40" s="218">
        <v>1485.044</v>
      </c>
      <c r="I40" s="225">
        <f t="shared" si="0"/>
        <v>0.9501241202815099</v>
      </c>
    </row>
    <row r="41" spans="2:9" ht="12" customHeight="1">
      <c r="B41" s="226">
        <v>31</v>
      </c>
      <c r="C41" s="220" t="s">
        <v>153</v>
      </c>
      <c r="D41" s="215">
        <v>848327</v>
      </c>
      <c r="E41" s="215">
        <v>848327</v>
      </c>
      <c r="F41" s="215">
        <v>215455</v>
      </c>
      <c r="G41" s="218">
        <v>215769</v>
      </c>
      <c r="H41" s="218">
        <v>215678.558</v>
      </c>
      <c r="I41" s="225">
        <f t="shared" si="0"/>
        <v>0.9995808387673855</v>
      </c>
    </row>
    <row r="42" spans="2:9" ht="12" customHeight="1">
      <c r="B42" s="226">
        <f>B41+1</f>
        <v>32</v>
      </c>
      <c r="C42" s="220" t="s">
        <v>154</v>
      </c>
      <c r="D42" s="215">
        <v>124385</v>
      </c>
      <c r="E42" s="215">
        <v>124385</v>
      </c>
      <c r="F42" s="215">
        <v>32500</v>
      </c>
      <c r="G42" s="218">
        <v>32500</v>
      </c>
      <c r="H42" s="218">
        <v>32171.122</v>
      </c>
      <c r="I42" s="225">
        <f t="shared" si="0"/>
        <v>0.9898806769230769</v>
      </c>
    </row>
    <row r="43" spans="2:9" ht="12" customHeight="1">
      <c r="B43" s="226">
        <f>B42+1</f>
        <v>33</v>
      </c>
      <c r="C43" s="220" t="s">
        <v>155</v>
      </c>
      <c r="D43" s="215">
        <v>119925</v>
      </c>
      <c r="E43" s="215">
        <v>119925</v>
      </c>
      <c r="F43" s="215">
        <v>30000</v>
      </c>
      <c r="G43" s="218">
        <v>30000</v>
      </c>
      <c r="H43" s="218">
        <v>29978.513</v>
      </c>
      <c r="I43" s="225">
        <f t="shared" si="0"/>
        <v>0.9992837666666666</v>
      </c>
    </row>
    <row r="44" spans="2:9" ht="12" customHeight="1">
      <c r="B44" s="226">
        <f>B43+1</f>
        <v>34</v>
      </c>
      <c r="C44" s="220" t="s">
        <v>156</v>
      </c>
      <c r="D44" s="215">
        <v>181792</v>
      </c>
      <c r="E44" s="215">
        <v>181792</v>
      </c>
      <c r="F44" s="215">
        <v>46140</v>
      </c>
      <c r="G44" s="218">
        <v>46140</v>
      </c>
      <c r="H44" s="218">
        <v>46138.925</v>
      </c>
      <c r="I44" s="225">
        <f t="shared" si="0"/>
        <v>0.9999767013437365</v>
      </c>
    </row>
    <row r="45" spans="2:9" ht="12" customHeight="1">
      <c r="B45" s="226">
        <v>35</v>
      </c>
      <c r="C45" s="220" t="s">
        <v>157</v>
      </c>
      <c r="D45" s="215">
        <v>94526</v>
      </c>
      <c r="E45" s="215">
        <v>94526</v>
      </c>
      <c r="F45" s="215">
        <v>23632</v>
      </c>
      <c r="G45" s="218">
        <v>23632</v>
      </c>
      <c r="H45" s="218">
        <v>21410.234</v>
      </c>
      <c r="I45" s="225">
        <f t="shared" si="0"/>
        <v>0.9059848510494245</v>
      </c>
    </row>
    <row r="46" spans="2:9" ht="12" customHeight="1">
      <c r="B46" s="226">
        <v>37</v>
      </c>
      <c r="C46" s="220" t="s">
        <v>158</v>
      </c>
      <c r="D46" s="215">
        <v>146195</v>
      </c>
      <c r="E46" s="215">
        <v>146195</v>
      </c>
      <c r="F46" s="215">
        <v>36292</v>
      </c>
      <c r="G46" s="218">
        <v>36292</v>
      </c>
      <c r="H46" s="218">
        <v>35893.645</v>
      </c>
      <c r="I46" s="225">
        <f t="shared" si="0"/>
        <v>0.9890236140196186</v>
      </c>
    </row>
    <row r="47" spans="2:9" ht="25.5">
      <c r="B47" s="226">
        <v>39</v>
      </c>
      <c r="C47" s="220" t="s">
        <v>159</v>
      </c>
      <c r="D47" s="215">
        <v>1256</v>
      </c>
      <c r="E47" s="215">
        <v>1256</v>
      </c>
      <c r="F47" s="215">
        <v>314</v>
      </c>
      <c r="G47" s="218">
        <v>314</v>
      </c>
      <c r="H47" s="218">
        <v>263.227</v>
      </c>
      <c r="I47" s="225">
        <f t="shared" si="0"/>
        <v>0.8383025477707006</v>
      </c>
    </row>
    <row r="48" spans="2:9" ht="12" customHeight="1">
      <c r="B48" s="226">
        <v>40</v>
      </c>
      <c r="C48" s="220" t="s">
        <v>160</v>
      </c>
      <c r="D48" s="215">
        <v>9157</v>
      </c>
      <c r="E48" s="215">
        <v>9157</v>
      </c>
      <c r="F48" s="215">
        <v>2165</v>
      </c>
      <c r="G48" s="218">
        <v>2165</v>
      </c>
      <c r="H48" s="218">
        <v>2149.26</v>
      </c>
      <c r="I48" s="225">
        <f t="shared" si="0"/>
        <v>0.9927297921478061</v>
      </c>
    </row>
    <row r="49" spans="2:9" ht="12" customHeight="1">
      <c r="B49" s="226">
        <v>41</v>
      </c>
      <c r="C49" s="220" t="s">
        <v>161</v>
      </c>
      <c r="D49" s="215">
        <v>6592</v>
      </c>
      <c r="E49" s="215">
        <v>6592</v>
      </c>
      <c r="F49" s="215">
        <v>1651</v>
      </c>
      <c r="G49" s="218">
        <v>1651</v>
      </c>
      <c r="H49" s="218">
        <v>1638.193</v>
      </c>
      <c r="I49" s="225">
        <f t="shared" si="0"/>
        <v>0.9922428831011508</v>
      </c>
    </row>
    <row r="50" spans="2:9" ht="12.75">
      <c r="B50" s="227">
        <v>42</v>
      </c>
      <c r="C50" s="220" t="s">
        <v>162</v>
      </c>
      <c r="D50" s="215">
        <v>3264</v>
      </c>
      <c r="E50" s="215">
        <v>3264</v>
      </c>
      <c r="F50" s="215">
        <v>850</v>
      </c>
      <c r="G50" s="218">
        <v>850</v>
      </c>
      <c r="H50" s="218">
        <v>831.741</v>
      </c>
      <c r="I50" s="225">
        <f t="shared" si="0"/>
        <v>0.9785188235294118</v>
      </c>
    </row>
    <row r="51" spans="2:9" ht="12" customHeight="1">
      <c r="B51" s="226">
        <v>46</v>
      </c>
      <c r="C51" s="220" t="s">
        <v>163</v>
      </c>
      <c r="D51" s="215">
        <v>69</v>
      </c>
      <c r="E51" s="215">
        <v>69</v>
      </c>
      <c r="F51" s="215">
        <v>2</v>
      </c>
      <c r="G51" s="218">
        <v>2</v>
      </c>
      <c r="H51" s="218">
        <v>1.5</v>
      </c>
      <c r="I51" s="225">
        <f t="shared" si="0"/>
        <v>0.75</v>
      </c>
    </row>
    <row r="52" spans="2:9" ht="12" customHeight="1">
      <c r="B52" s="226">
        <v>47</v>
      </c>
      <c r="C52" s="220" t="s">
        <v>164</v>
      </c>
      <c r="D52" s="215">
        <v>51629</v>
      </c>
      <c r="E52" s="215">
        <v>51629</v>
      </c>
      <c r="F52" s="215">
        <v>13997</v>
      </c>
      <c r="G52" s="218">
        <v>13997</v>
      </c>
      <c r="H52" s="218">
        <v>13615.032</v>
      </c>
      <c r="I52" s="225">
        <f t="shared" si="0"/>
        <v>0.9727107237265128</v>
      </c>
    </row>
    <row r="53" spans="2:9" ht="12" customHeight="1">
      <c r="B53" s="226">
        <v>48</v>
      </c>
      <c r="C53" s="220" t="s">
        <v>165</v>
      </c>
      <c r="D53" s="215">
        <v>6369</v>
      </c>
      <c r="E53" s="215">
        <v>6369</v>
      </c>
      <c r="F53" s="215">
        <v>1590</v>
      </c>
      <c r="G53" s="218">
        <v>1590</v>
      </c>
      <c r="H53" s="218">
        <v>1589.343</v>
      </c>
      <c r="I53" s="225">
        <f t="shared" si="0"/>
        <v>0.9995867924528302</v>
      </c>
    </row>
    <row r="54" spans="2:9" ht="25.5">
      <c r="B54" s="227">
        <v>50</v>
      </c>
      <c r="C54" s="220" t="s">
        <v>166</v>
      </c>
      <c r="D54" s="215">
        <v>2529</v>
      </c>
      <c r="E54" s="215">
        <v>2529</v>
      </c>
      <c r="F54" s="215">
        <v>567</v>
      </c>
      <c r="G54" s="218">
        <v>567</v>
      </c>
      <c r="H54" s="218">
        <v>565.23</v>
      </c>
      <c r="I54" s="225">
        <f t="shared" si="0"/>
        <v>0.9968783068783069</v>
      </c>
    </row>
    <row r="55" spans="2:9" ht="12" customHeight="1">
      <c r="B55" s="226">
        <v>51</v>
      </c>
      <c r="C55" s="220" t="s">
        <v>167</v>
      </c>
      <c r="D55" s="215">
        <v>1683</v>
      </c>
      <c r="E55" s="215">
        <v>1683</v>
      </c>
      <c r="F55" s="215">
        <v>500</v>
      </c>
      <c r="G55" s="218">
        <v>500</v>
      </c>
      <c r="H55" s="218">
        <v>402.241</v>
      </c>
      <c r="I55" s="225">
        <f t="shared" si="0"/>
        <v>0.8044819999999999</v>
      </c>
    </row>
    <row r="56" spans="2:9" ht="12" customHeight="1">
      <c r="B56" s="226">
        <v>52</v>
      </c>
      <c r="C56" s="221" t="s">
        <v>98</v>
      </c>
      <c r="D56" s="218">
        <v>8279</v>
      </c>
      <c r="E56" s="215">
        <v>8279</v>
      </c>
      <c r="F56" s="218">
        <v>2190</v>
      </c>
      <c r="G56" s="218">
        <v>2190</v>
      </c>
      <c r="H56" s="218">
        <v>2160.847</v>
      </c>
      <c r="I56" s="225">
        <f t="shared" si="0"/>
        <v>0.9866881278538814</v>
      </c>
    </row>
    <row r="57" spans="2:9" ht="12" customHeight="1">
      <c r="B57" s="228">
        <v>53</v>
      </c>
      <c r="C57" s="221" t="s">
        <v>168</v>
      </c>
      <c r="D57" s="215">
        <v>13277</v>
      </c>
      <c r="E57" s="215">
        <v>13277</v>
      </c>
      <c r="F57" s="215">
        <v>3592</v>
      </c>
      <c r="G57" s="218">
        <v>3592</v>
      </c>
      <c r="H57" s="218">
        <v>3459.215</v>
      </c>
      <c r="I57" s="225">
        <f t="shared" si="0"/>
        <v>0.9630331291759466</v>
      </c>
    </row>
    <row r="58" spans="2:9" ht="12" customHeight="1">
      <c r="B58" s="228">
        <v>54</v>
      </c>
      <c r="C58" s="221" t="s">
        <v>169</v>
      </c>
      <c r="D58" s="215">
        <v>11586</v>
      </c>
      <c r="E58" s="215">
        <v>11586</v>
      </c>
      <c r="F58" s="215">
        <v>3400</v>
      </c>
      <c r="G58" s="218">
        <v>3400</v>
      </c>
      <c r="H58" s="218">
        <v>6164.685</v>
      </c>
      <c r="I58" s="225">
        <f t="shared" si="0"/>
        <v>1.8131426470588237</v>
      </c>
    </row>
    <row r="59" spans="2:9" ht="12" customHeight="1" thickBot="1">
      <c r="B59" s="229">
        <v>65</v>
      </c>
      <c r="C59" s="230" t="s">
        <v>170</v>
      </c>
      <c r="D59" s="231">
        <v>412573</v>
      </c>
      <c r="E59" s="231">
        <v>412573</v>
      </c>
      <c r="F59" s="231"/>
      <c r="G59" s="232">
        <v>0</v>
      </c>
      <c r="H59" s="232">
        <v>0</v>
      </c>
      <c r="I59" s="233"/>
    </row>
    <row r="60" spans="2:9" ht="15" customHeight="1">
      <c r="B60" s="237"/>
      <c r="C60" s="237" t="s">
        <v>174</v>
      </c>
      <c r="D60" s="239"/>
      <c r="E60" s="239"/>
      <c r="F60" s="237"/>
      <c r="G60" s="237"/>
      <c r="H60" s="237"/>
      <c r="I60" s="237"/>
    </row>
    <row r="61" spans="2:9" ht="12" customHeight="1">
      <c r="B61" s="249"/>
      <c r="C61" s="249" t="s">
        <v>173</v>
      </c>
      <c r="D61" s="250"/>
      <c r="E61" s="250"/>
      <c r="F61" s="249"/>
      <c r="G61" s="249"/>
      <c r="H61" s="249"/>
      <c r="I61" s="237"/>
    </row>
    <row r="62" spans="2:9" ht="12" customHeight="1">
      <c r="B62" s="249"/>
      <c r="C62" s="277"/>
      <c r="D62" s="277"/>
      <c r="E62" s="277"/>
      <c r="F62" s="277"/>
      <c r="G62" s="277"/>
      <c r="H62" s="277"/>
      <c r="I62" s="277"/>
    </row>
    <row r="63" spans="2:9" ht="12.75" customHeight="1">
      <c r="B63" s="249"/>
      <c r="C63" s="277"/>
      <c r="D63" s="277"/>
      <c r="E63" s="277"/>
      <c r="F63" s="277"/>
      <c r="G63" s="277"/>
      <c r="H63" s="277"/>
      <c r="I63" s="277"/>
    </row>
    <row r="64" spans="2:9" ht="10.5" customHeight="1">
      <c r="B64" s="249"/>
      <c r="C64" s="277"/>
      <c r="D64" s="277"/>
      <c r="E64" s="277"/>
      <c r="F64" s="277"/>
      <c r="G64" s="277"/>
      <c r="H64" s="277"/>
      <c r="I64" s="277"/>
    </row>
    <row r="65" spans="2:9" ht="23.25" customHeight="1">
      <c r="B65" s="249"/>
      <c r="C65" s="277"/>
      <c r="D65" s="277"/>
      <c r="E65" s="277"/>
      <c r="F65" s="277"/>
      <c r="G65" s="277"/>
      <c r="H65" s="277"/>
      <c r="I65" s="277"/>
    </row>
    <row r="66" spans="2:9" ht="29.25" customHeight="1">
      <c r="B66" s="249"/>
      <c r="C66" s="277"/>
      <c r="D66" s="277"/>
      <c r="E66" s="277"/>
      <c r="F66" s="277"/>
      <c r="G66" s="277"/>
      <c r="H66" s="277"/>
      <c r="I66" s="277"/>
    </row>
    <row r="67" spans="2:9" ht="27.75" customHeight="1">
      <c r="B67" s="249"/>
      <c r="C67" s="277"/>
      <c r="D67" s="277"/>
      <c r="E67" s="277"/>
      <c r="F67" s="277"/>
      <c r="G67" s="277"/>
      <c r="H67" s="277"/>
      <c r="I67" s="277"/>
    </row>
    <row r="68" spans="2:9" ht="39" customHeight="1">
      <c r="B68" s="237"/>
      <c r="C68" s="277"/>
      <c r="D68" s="277"/>
      <c r="E68" s="277"/>
      <c r="F68" s="277"/>
      <c r="G68" s="277"/>
      <c r="H68" s="277"/>
      <c r="I68" s="277"/>
    </row>
    <row r="69" spans="4:5" ht="12" customHeight="1">
      <c r="D69" s="182"/>
      <c r="E69" s="182"/>
    </row>
    <row r="70" spans="4:5" ht="12" customHeight="1">
      <c r="D70" s="182"/>
      <c r="E70" s="182"/>
    </row>
  </sheetData>
  <sheetProtection/>
  <mergeCells count="18">
    <mergeCell ref="C66:I66"/>
    <mergeCell ref="C67:I67"/>
    <mergeCell ref="C68:I68"/>
    <mergeCell ref="I7:I8"/>
    <mergeCell ref="C62:I62"/>
    <mergeCell ref="C63:I63"/>
    <mergeCell ref="C64:I64"/>
    <mergeCell ref="C65:I65"/>
    <mergeCell ref="B3:I3"/>
    <mergeCell ref="B4:I4"/>
    <mergeCell ref="C5:F5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.1968503937007874" right="0.1968503937007874" top="0.56" bottom="0.39" header="0.37" footer="0.24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7:L14"/>
  <sheetViews>
    <sheetView zoomScalePageLayoutView="0" workbookViewId="0" topLeftCell="A4">
      <selection activeCell="L17" sqref="L17"/>
    </sheetView>
  </sheetViews>
  <sheetFormatPr defaultColWidth="9.140625" defaultRowHeight="12.75"/>
  <cols>
    <col min="7" max="7" width="13.421875" style="0" bestFit="1" customWidth="1"/>
  </cols>
  <sheetData>
    <row r="7" spans="7:8" ht="12.75">
      <c r="G7" s="209">
        <v>-4138.128397</v>
      </c>
      <c r="H7" s="209">
        <v>15891.611138</v>
      </c>
    </row>
    <row r="8" spans="7:8" ht="12.75">
      <c r="G8" s="209">
        <v>-4021.787147</v>
      </c>
      <c r="H8" s="209">
        <v>14927.021706</v>
      </c>
    </row>
    <row r="9" spans="7:9" ht="12.75">
      <c r="G9" s="210">
        <f>G7/G8</f>
        <v>1.0289277492188476</v>
      </c>
      <c r="H9" s="210">
        <f>H7/H8</f>
        <v>1.0646203543478656</v>
      </c>
      <c r="I9" s="210">
        <f>H9-G9</f>
        <v>0.03569260512901806</v>
      </c>
    </row>
    <row r="12" spans="8:12" ht="12.75">
      <c r="H12" s="209">
        <v>2773.743554</v>
      </c>
      <c r="I12" s="210">
        <f>H12/H13-1</f>
        <v>-0.11482422880815213</v>
      </c>
      <c r="K12" s="209">
        <v>134.955735</v>
      </c>
      <c r="L12">
        <f>K12/K13</f>
        <v>1.284405178075234</v>
      </c>
    </row>
    <row r="13" spans="8:11" ht="12.75">
      <c r="H13" s="209">
        <v>3133.551148</v>
      </c>
      <c r="K13" s="209">
        <v>105.072556</v>
      </c>
    </row>
    <row r="14" ht="12.75">
      <c r="H14" s="209">
        <f>H12-H13</f>
        <v>-359.8075939999999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9" sqref="L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32645493</cp:lastModifiedBy>
  <cp:lastPrinted>2013-04-26T11:29:26Z</cp:lastPrinted>
  <dcterms:created xsi:type="dcterms:W3CDTF">1996-10-14T23:33:28Z</dcterms:created>
  <dcterms:modified xsi:type="dcterms:W3CDTF">2013-09-26T12:46:28Z</dcterms:modified>
  <cp:category/>
  <cp:version/>
  <cp:contentType/>
  <cp:contentStatus/>
</cp:coreProperties>
</file>